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B:\Consulting\GTI begin 2012_9\post SNOPR 9_6_2016\"/>
    </mc:Choice>
  </mc:AlternateContent>
  <bookViews>
    <workbookView xWindow="0" yWindow="0" windowWidth="27180" windowHeight="9600" activeTab="3"/>
  </bookViews>
  <sheets>
    <sheet name="0 vs Int 14" sheetId="34" r:id="rId1"/>
    <sheet name="Report Tables" sheetId="35" r:id="rId2"/>
    <sheet name="90% Summary" sheetId="28" r:id="rId3"/>
    <sheet name="92% Summary" sheetId="29" r:id="rId4"/>
    <sheet name="95% Summary" sheetId="30" r:id="rId5"/>
    <sheet name="98% Summary" sheetId="31" r:id="rId6"/>
    <sheet name="Scenario 0" sheetId="1" r:id="rId7"/>
    <sheet name="Scenario 0.55" sheetId="54" r:id="rId8"/>
    <sheet name="Scenario Int-11" sheetId="36" r:id="rId9"/>
    <sheet name="Scenario Int-12" sheetId="37" r:id="rId10"/>
    <sheet name="Scenario Int-13" sheetId="38" r:id="rId11"/>
    <sheet name="Scenario Int-14" sheetId="39" r:id="rId12"/>
    <sheet name="Scenario Int-11.55" sheetId="56" r:id="rId13"/>
    <sheet name="Scenario Int-12.55" sheetId="57" r:id="rId14"/>
    <sheet name="Scenario Int-13.55" sheetId="58" r:id="rId15"/>
    <sheet name="Scenario Int-14.55" sheetId="55" r:id="rId16"/>
    <sheet name="Scenario 2" sheetId="40" r:id="rId17"/>
    <sheet name="Scenario 7" sheetId="41" r:id="rId18"/>
    <sheet name="Scenario 24" sheetId="42" r:id="rId19"/>
    <sheet name="Scenario 28" sheetId="43" r:id="rId20"/>
    <sheet name="Scenario 29" sheetId="44" r:id="rId21"/>
    <sheet name="Scenario 30" sheetId="45" r:id="rId22"/>
    <sheet name="Scenario 31" sheetId="46" r:id="rId23"/>
    <sheet name="Scenario 32" sheetId="47" r:id="rId24"/>
    <sheet name="Scenario 33" sheetId="48" r:id="rId25"/>
    <sheet name="Scenario 36" sheetId="49" r:id="rId26"/>
    <sheet name="Scenario F1" sheetId="50" r:id="rId27"/>
    <sheet name="Scenario I2, I6" sheetId="51" r:id="rId28"/>
    <sheet name="Scenario I2, I6, I13" sheetId="52" r:id="rId29"/>
    <sheet name="Scenario I17" sheetId="53" r:id="rId30"/>
    <sheet name="Scenario 39" sheetId="59" r:id="rId31"/>
    <sheet name="Scenario 39.55" sheetId="60" r:id="rId32"/>
  </sheets>
  <definedNames>
    <definedName name="Elec_emissions">1371.4</definedName>
    <definedName name="Elec_source_E">3.03</definedName>
    <definedName name="Gas_emissions">147</definedName>
    <definedName name="Gas_source_E">1.09</definedName>
    <definedName name="kWh_in_MMBtu">0.00341214</definedName>
    <definedName name="number_NWGF">'0 vs Int 14'!$A$23</definedName>
    <definedName name="number_NWGF_gt55">'0 vs Int 14'!$A$25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9" l="1"/>
  <c r="A17" i="29"/>
  <c r="AH62" i="60"/>
  <c r="U62" i="60"/>
  <c r="H62" i="60"/>
  <c r="AH47" i="60"/>
  <c r="U47" i="60"/>
  <c r="H47" i="60"/>
  <c r="BH32" i="60"/>
  <c r="AU32" i="60"/>
  <c r="AH32" i="60"/>
  <c r="U32" i="60"/>
  <c r="H32" i="60"/>
  <c r="BH17" i="60"/>
  <c r="AU17" i="60"/>
  <c r="AH17" i="60"/>
  <c r="U17" i="60"/>
  <c r="H17" i="60"/>
  <c r="BH2" i="60"/>
  <c r="AU2" i="60"/>
  <c r="AH2" i="60"/>
  <c r="U2" i="60"/>
  <c r="C23" i="29" l="1"/>
  <c r="B23" i="29"/>
  <c r="E23" i="29"/>
  <c r="D23" i="29"/>
  <c r="E17" i="29"/>
  <c r="D17" i="29"/>
  <c r="C17" i="29"/>
  <c r="B17" i="29"/>
  <c r="W9" i="60"/>
  <c r="AJ9" i="60"/>
  <c r="J69" i="60"/>
  <c r="L69" i="60"/>
  <c r="AW9" i="60"/>
  <c r="M69" i="60"/>
  <c r="J24" i="60"/>
  <c r="W24" i="60"/>
  <c r="AJ24" i="60"/>
  <c r="AW24" i="60"/>
  <c r="BJ24" i="60"/>
  <c r="J54" i="60"/>
  <c r="AJ54" i="60"/>
  <c r="AK24" i="60"/>
  <c r="AX24" i="60"/>
  <c r="BK24" i="60"/>
  <c r="M54" i="60"/>
  <c r="Y54" i="60"/>
  <c r="AJ39" i="60" l="1"/>
  <c r="BJ9" i="60"/>
  <c r="W54" i="60"/>
  <c r="L24" i="60"/>
  <c r="AM54" i="60"/>
  <c r="Z24" i="60"/>
  <c r="AK69" i="60"/>
  <c r="X24" i="60"/>
  <c r="AK54" i="60"/>
  <c r="M24" i="60"/>
  <c r="Z54" i="60"/>
  <c r="K54" i="60"/>
  <c r="AL54" i="60"/>
  <c r="K24" i="60"/>
  <c r="J9" i="60"/>
  <c r="F23" i="29" s="1"/>
  <c r="BL24" i="60"/>
  <c r="X39" i="60"/>
  <c r="Z39" i="60"/>
  <c r="Y39" i="60"/>
  <c r="BJ39" i="60"/>
  <c r="L54" i="60"/>
  <c r="BK9" i="60"/>
  <c r="K69" i="60"/>
  <c r="BM24" i="60"/>
  <c r="Z9" i="60"/>
  <c r="Y9" i="60"/>
  <c r="X9" i="60"/>
  <c r="AM69" i="60"/>
  <c r="AL69" i="60"/>
  <c r="AL24" i="60"/>
  <c r="BK39" i="60"/>
  <c r="BM39" i="60"/>
  <c r="BL39" i="60"/>
  <c r="AM9" i="60"/>
  <c r="AL9" i="60"/>
  <c r="AK9" i="60"/>
  <c r="AK39" i="60"/>
  <c r="AM39" i="60"/>
  <c r="AL39" i="60"/>
  <c r="AM24" i="60"/>
  <c r="AJ69" i="60"/>
  <c r="Z69" i="60"/>
  <c r="Y69" i="60"/>
  <c r="X69" i="60"/>
  <c r="BM9" i="60"/>
  <c r="BL9" i="60"/>
  <c r="AX9" i="60"/>
  <c r="J39" i="60"/>
  <c r="AW39" i="60"/>
  <c r="AY24" i="60"/>
  <c r="Y24" i="60"/>
  <c r="M9" i="60"/>
  <c r="I23" i="29" s="1"/>
  <c r="L9" i="60"/>
  <c r="H23" i="29" s="1"/>
  <c r="K9" i="60"/>
  <c r="G23" i="29" s="1"/>
  <c r="AZ9" i="60"/>
  <c r="AY9" i="60"/>
  <c r="X54" i="60"/>
  <c r="AZ24" i="60"/>
  <c r="W69" i="60"/>
  <c r="W39" i="60"/>
  <c r="K39" i="60"/>
  <c r="M39" i="60"/>
  <c r="L39" i="60"/>
  <c r="AX39" i="60"/>
  <c r="AZ39" i="60"/>
  <c r="AY39" i="60"/>
  <c r="AH62" i="59" l="1"/>
  <c r="U62" i="59"/>
  <c r="H62" i="59"/>
  <c r="AH47" i="59"/>
  <c r="U47" i="59"/>
  <c r="H47" i="59"/>
  <c r="W39" i="59"/>
  <c r="BH32" i="59"/>
  <c r="AU32" i="59"/>
  <c r="AH32" i="59"/>
  <c r="U32" i="59"/>
  <c r="H32" i="59"/>
  <c r="BH17" i="59"/>
  <c r="AU17" i="59"/>
  <c r="AH17" i="59"/>
  <c r="U17" i="59"/>
  <c r="H17" i="59"/>
  <c r="BH2" i="59"/>
  <c r="AU2" i="59"/>
  <c r="AH2" i="59"/>
  <c r="U2" i="59"/>
  <c r="BM9" i="59" l="1"/>
  <c r="BK9" i="59"/>
  <c r="BJ9" i="59"/>
  <c r="AJ9" i="59"/>
  <c r="AX9" i="59"/>
  <c r="W24" i="59"/>
  <c r="AJ39" i="59"/>
  <c r="AX24" i="59"/>
  <c r="BJ39" i="59"/>
  <c r="W54" i="59"/>
  <c r="AJ54" i="59"/>
  <c r="AJ69" i="59"/>
  <c r="M69" i="59"/>
  <c r="A25" i="34"/>
  <c r="AK69" i="59" l="1"/>
  <c r="J9" i="59"/>
  <c r="F17" i="29" s="1"/>
  <c r="AJ24" i="59"/>
  <c r="AW24" i="59"/>
  <c r="BJ24" i="59"/>
  <c r="J24" i="59"/>
  <c r="BL9" i="59"/>
  <c r="AM69" i="59"/>
  <c r="AL69" i="59"/>
  <c r="AM54" i="59"/>
  <c r="AL54" i="59"/>
  <c r="AK54" i="59"/>
  <c r="X24" i="59"/>
  <c r="Z24" i="59"/>
  <c r="Y24" i="59"/>
  <c r="AZ9" i="59"/>
  <c r="AY9" i="59"/>
  <c r="AK24" i="59"/>
  <c r="AM24" i="59"/>
  <c r="AL24" i="59"/>
  <c r="J69" i="59"/>
  <c r="M54" i="59"/>
  <c r="L54" i="59"/>
  <c r="K54" i="59"/>
  <c r="AW39" i="59"/>
  <c r="BK24" i="59"/>
  <c r="BM24" i="59"/>
  <c r="BL24" i="59"/>
  <c r="K24" i="59"/>
  <c r="M24" i="59"/>
  <c r="L24" i="59"/>
  <c r="Z9" i="59"/>
  <c r="Y9" i="59"/>
  <c r="X9" i="59"/>
  <c r="Z69" i="59"/>
  <c r="Y69" i="59"/>
  <c r="X69" i="59"/>
  <c r="Z54" i="59"/>
  <c r="Y54" i="59"/>
  <c r="X54" i="59"/>
  <c r="K69" i="59"/>
  <c r="Z39" i="59"/>
  <c r="Y39" i="59"/>
  <c r="X39" i="59"/>
  <c r="AY24" i="59"/>
  <c r="L69" i="59"/>
  <c r="M39" i="59"/>
  <c r="L39" i="59"/>
  <c r="K39" i="59"/>
  <c r="AZ24" i="59"/>
  <c r="W69" i="59"/>
  <c r="BM39" i="59"/>
  <c r="BL39" i="59"/>
  <c r="BK39" i="59"/>
  <c r="J39" i="59"/>
  <c r="J54" i="59"/>
  <c r="AM39" i="59"/>
  <c r="AK39" i="59"/>
  <c r="AL39" i="59"/>
  <c r="M9" i="59"/>
  <c r="I17" i="29" s="1"/>
  <c r="L9" i="59"/>
  <c r="H17" i="29" s="1"/>
  <c r="K9" i="59"/>
  <c r="G17" i="29" s="1"/>
  <c r="AW9" i="59"/>
  <c r="AM9" i="59"/>
  <c r="AL9" i="59"/>
  <c r="AK9" i="59"/>
  <c r="AZ39" i="59"/>
  <c r="AY39" i="59"/>
  <c r="AX39" i="59"/>
  <c r="W9" i="59"/>
  <c r="A41" i="34"/>
  <c r="A31" i="34"/>
  <c r="L41" i="34"/>
  <c r="L31" i="34"/>
  <c r="A14" i="31"/>
  <c r="A34" i="35" s="1"/>
  <c r="A13" i="31"/>
  <c r="A12" i="31"/>
  <c r="A11" i="31"/>
  <c r="A10" i="31"/>
  <c r="A33" i="35" s="1"/>
  <c r="A14" i="30"/>
  <c r="A31" i="35" s="1"/>
  <c r="A13" i="30"/>
  <c r="A12" i="30"/>
  <c r="A11" i="30"/>
  <c r="A10" i="30"/>
  <c r="A30" i="35" s="1"/>
  <c r="A27" i="29"/>
  <c r="A28" i="35" s="1"/>
  <c r="A26" i="29"/>
  <c r="A25" i="29"/>
  <c r="A24" i="29"/>
  <c r="A22" i="29"/>
  <c r="A27" i="35" s="1"/>
  <c r="A14" i="28"/>
  <c r="A25" i="35" s="1"/>
  <c r="A13" i="28"/>
  <c r="A12" i="28"/>
  <c r="A11" i="28"/>
  <c r="A10" i="28"/>
  <c r="A24" i="35" s="1"/>
  <c r="E14" i="31" l="1"/>
  <c r="D14" i="31"/>
  <c r="C14" i="31"/>
  <c r="B14" i="31"/>
  <c r="B14" i="30"/>
  <c r="E14" i="30"/>
  <c r="D14" i="30"/>
  <c r="C14" i="30"/>
  <c r="B27" i="29"/>
  <c r="E27" i="29"/>
  <c r="D27" i="29"/>
  <c r="C27" i="29"/>
  <c r="E14" i="28"/>
  <c r="D14" i="28"/>
  <c r="C14" i="28"/>
  <c r="B14" i="28"/>
  <c r="D28" i="35" l="1"/>
  <c r="E42" i="34"/>
  <c r="D43" i="34"/>
  <c r="C31" i="35"/>
  <c r="B25" i="35"/>
  <c r="C41" i="34"/>
  <c r="E28" i="35"/>
  <c r="F42" i="34"/>
  <c r="E43" i="34"/>
  <c r="D31" i="35"/>
  <c r="C25" i="35"/>
  <c r="D41" i="34"/>
  <c r="C42" i="34"/>
  <c r="B28" i="35"/>
  <c r="E31" i="35"/>
  <c r="F43" i="34"/>
  <c r="C43" i="34"/>
  <c r="B31" i="35"/>
  <c r="C44" i="34"/>
  <c r="B34" i="35"/>
  <c r="E25" i="35"/>
  <c r="F41" i="34"/>
  <c r="D44" i="34"/>
  <c r="C34" i="35"/>
  <c r="D25" i="35"/>
  <c r="E41" i="34"/>
  <c r="E44" i="34"/>
  <c r="D34" i="35"/>
  <c r="F44" i="34"/>
  <c r="E34" i="35"/>
  <c r="D42" i="34"/>
  <c r="C28" i="35"/>
  <c r="E13" i="31" l="1"/>
  <c r="C13" i="31"/>
  <c r="D13" i="31"/>
  <c r="B13" i="31"/>
  <c r="E13" i="30"/>
  <c r="D13" i="30"/>
  <c r="B13" i="30"/>
  <c r="C13" i="30"/>
  <c r="D26" i="29"/>
  <c r="B26" i="29"/>
  <c r="C26" i="29"/>
  <c r="E26" i="29"/>
  <c r="E13" i="28"/>
  <c r="D13" i="28"/>
  <c r="C13" i="28"/>
  <c r="B13" i="28"/>
  <c r="E12" i="31" l="1"/>
  <c r="D12" i="31"/>
  <c r="C12" i="31"/>
  <c r="B12" i="31"/>
  <c r="E12" i="30"/>
  <c r="D12" i="30"/>
  <c r="C12" i="30"/>
  <c r="B12" i="30"/>
  <c r="D25" i="29"/>
  <c r="C25" i="29"/>
  <c r="B25" i="29"/>
  <c r="E25" i="29"/>
  <c r="E12" i="28"/>
  <c r="B12" i="28"/>
  <c r="D12" i="28"/>
  <c r="C12" i="28"/>
  <c r="E11" i="31" l="1"/>
  <c r="C11" i="31"/>
  <c r="D11" i="31"/>
  <c r="B11" i="31"/>
  <c r="E11" i="30"/>
  <c r="B11" i="30"/>
  <c r="D11" i="30"/>
  <c r="C11" i="30"/>
  <c r="E24" i="29"/>
  <c r="B24" i="29"/>
  <c r="D24" i="29"/>
  <c r="C24" i="29"/>
  <c r="D11" i="28"/>
  <c r="E11" i="28"/>
  <c r="C11" i="28"/>
  <c r="B11" i="28"/>
  <c r="D10" i="28" l="1"/>
  <c r="E10" i="28" l="1"/>
  <c r="E31" i="34"/>
  <c r="D24" i="35"/>
  <c r="E10" i="31"/>
  <c r="C10" i="31"/>
  <c r="D10" i="31"/>
  <c r="B10" i="31"/>
  <c r="C10" i="30"/>
  <c r="E10" i="30"/>
  <c r="D10" i="30"/>
  <c r="B10" i="30"/>
  <c r="D22" i="29"/>
  <c r="E22" i="29"/>
  <c r="C22" i="29"/>
  <c r="B22" i="29"/>
  <c r="B10" i="28"/>
  <c r="C10" i="28"/>
  <c r="C31" i="34" l="1"/>
  <c r="B24" i="35"/>
  <c r="D33" i="35"/>
  <c r="E34" i="34"/>
  <c r="C32" i="34"/>
  <c r="B27" i="35"/>
  <c r="C33" i="35"/>
  <c r="D34" i="34"/>
  <c r="E33" i="35"/>
  <c r="F34" i="34"/>
  <c r="D32" i="34"/>
  <c r="C27" i="35"/>
  <c r="D31" i="34"/>
  <c r="C24" i="35"/>
  <c r="F32" i="34"/>
  <c r="E27" i="35"/>
  <c r="C33" i="34"/>
  <c r="B30" i="35"/>
  <c r="E32" i="34"/>
  <c r="D27" i="35"/>
  <c r="E33" i="34"/>
  <c r="D30" i="35"/>
  <c r="F33" i="34"/>
  <c r="E30" i="35"/>
  <c r="F31" i="34"/>
  <c r="E24" i="35"/>
  <c r="D33" i="34"/>
  <c r="C30" i="35"/>
  <c r="C34" i="34"/>
  <c r="B33" i="35"/>
  <c r="J71" i="58"/>
  <c r="AJ70" i="58"/>
  <c r="J70" i="58"/>
  <c r="AJ69" i="58"/>
  <c r="AH62" i="58"/>
  <c r="U62" i="58"/>
  <c r="H62" i="58"/>
  <c r="AH47" i="58"/>
  <c r="U47" i="58"/>
  <c r="H47" i="58"/>
  <c r="J41" i="58"/>
  <c r="AJ40" i="58"/>
  <c r="J40" i="58"/>
  <c r="BH32" i="58"/>
  <c r="AU32" i="58"/>
  <c r="AH32" i="58"/>
  <c r="U32" i="58"/>
  <c r="H32" i="58"/>
  <c r="BH17" i="58"/>
  <c r="AU17" i="58"/>
  <c r="AH17" i="58"/>
  <c r="U17" i="58"/>
  <c r="H17" i="58"/>
  <c r="BH2" i="58"/>
  <c r="AU2" i="58"/>
  <c r="AH2" i="58"/>
  <c r="U2" i="58"/>
  <c r="AH62" i="57"/>
  <c r="U62" i="57"/>
  <c r="H62" i="57"/>
  <c r="AH47" i="57"/>
  <c r="U47" i="57"/>
  <c r="H47" i="57"/>
  <c r="W41" i="57"/>
  <c r="J41" i="57"/>
  <c r="BJ40" i="57"/>
  <c r="BK38" i="57"/>
  <c r="BJ38" i="57"/>
  <c r="AJ38" i="57"/>
  <c r="AL38" i="57"/>
  <c r="BH32" i="57"/>
  <c r="AU32" i="57"/>
  <c r="AH32" i="57"/>
  <c r="U32" i="57"/>
  <c r="H32" i="57"/>
  <c r="BJ23" i="57"/>
  <c r="AJ23" i="57"/>
  <c r="J23" i="57"/>
  <c r="BH17" i="57"/>
  <c r="AU17" i="57"/>
  <c r="AH17" i="57"/>
  <c r="U17" i="57"/>
  <c r="H17" i="57"/>
  <c r="BH2" i="57"/>
  <c r="AU2" i="57"/>
  <c r="AH2" i="57"/>
  <c r="U2" i="57"/>
  <c r="J70" i="56"/>
  <c r="AH62" i="56"/>
  <c r="U62" i="56"/>
  <c r="H62" i="56"/>
  <c r="AH47" i="56"/>
  <c r="U47" i="56"/>
  <c r="H47" i="56"/>
  <c r="BJ41" i="56"/>
  <c r="AW40" i="56"/>
  <c r="AY39" i="56"/>
  <c r="AX39" i="56"/>
  <c r="AW39" i="56"/>
  <c r="J39" i="56"/>
  <c r="J38" i="56"/>
  <c r="BH32" i="56"/>
  <c r="AU32" i="56"/>
  <c r="AH32" i="56"/>
  <c r="U32" i="56"/>
  <c r="H32" i="56"/>
  <c r="BJ26" i="56"/>
  <c r="AJ26" i="56"/>
  <c r="L26" i="56"/>
  <c r="J26" i="56"/>
  <c r="AW25" i="56"/>
  <c r="W25" i="56"/>
  <c r="BM24" i="56"/>
  <c r="BK24" i="56"/>
  <c r="BJ24" i="56"/>
  <c r="AX24" i="56"/>
  <c r="J24" i="56"/>
  <c r="BM23" i="56"/>
  <c r="BJ23" i="56"/>
  <c r="L23" i="56"/>
  <c r="J23" i="56"/>
  <c r="BH17" i="56"/>
  <c r="AU17" i="56"/>
  <c r="AH17" i="56"/>
  <c r="U17" i="56"/>
  <c r="H17" i="56"/>
  <c r="BK10" i="56"/>
  <c r="BJ10" i="56"/>
  <c r="AW10" i="56"/>
  <c r="AJ10" i="56"/>
  <c r="J10" i="56"/>
  <c r="F11" i="30" s="1"/>
  <c r="J9" i="56"/>
  <c r="F24" i="29" s="1"/>
  <c r="AM8" i="56"/>
  <c r="AJ8" i="56"/>
  <c r="BH2" i="56"/>
  <c r="AU2" i="56"/>
  <c r="AH2" i="56"/>
  <c r="U2" i="56"/>
  <c r="AH62" i="55"/>
  <c r="U62" i="55"/>
  <c r="H62" i="55"/>
  <c r="AH47" i="55"/>
  <c r="U47" i="55"/>
  <c r="H47" i="55"/>
  <c r="AJ40" i="55"/>
  <c r="J40" i="55"/>
  <c r="X38" i="55"/>
  <c r="K38" i="55"/>
  <c r="BH32" i="55"/>
  <c r="AU32" i="55"/>
  <c r="AH32" i="55"/>
  <c r="U32" i="55"/>
  <c r="H32" i="55"/>
  <c r="BJ25" i="55"/>
  <c r="AW25" i="55"/>
  <c r="AJ25" i="55"/>
  <c r="W25" i="55"/>
  <c r="J25" i="55"/>
  <c r="BJ24" i="55"/>
  <c r="AW24" i="55"/>
  <c r="AJ24" i="55"/>
  <c r="AJ23" i="55"/>
  <c r="W23" i="55"/>
  <c r="J23" i="55"/>
  <c r="BH17" i="55"/>
  <c r="AU17" i="55"/>
  <c r="AH17" i="55"/>
  <c r="U17" i="55"/>
  <c r="H17" i="55"/>
  <c r="BJ9" i="55"/>
  <c r="BJ8" i="55"/>
  <c r="AW8" i="55"/>
  <c r="BH2" i="55"/>
  <c r="AU2" i="55"/>
  <c r="AH2" i="55"/>
  <c r="U2" i="55"/>
  <c r="AH62" i="54"/>
  <c r="U62" i="54"/>
  <c r="H62" i="54"/>
  <c r="AH47" i="54"/>
  <c r="U47" i="54"/>
  <c r="H47" i="54"/>
  <c r="BH32" i="54"/>
  <c r="AU32" i="54"/>
  <c r="AH32" i="54"/>
  <c r="U32" i="54"/>
  <c r="H32" i="54"/>
  <c r="BL26" i="54"/>
  <c r="BM26" i="54"/>
  <c r="BJ26" i="54"/>
  <c r="BH17" i="54"/>
  <c r="AU17" i="54"/>
  <c r="AH17" i="54"/>
  <c r="U17" i="54"/>
  <c r="H17" i="54"/>
  <c r="AJ10" i="54"/>
  <c r="BH2" i="54"/>
  <c r="AU2" i="54"/>
  <c r="AH2" i="54"/>
  <c r="U2" i="54"/>
  <c r="AJ9" i="58" l="1"/>
  <c r="AJ8" i="58"/>
  <c r="J23" i="58"/>
  <c r="AJ23" i="58"/>
  <c r="J8" i="58"/>
  <c r="F13" i="28" s="1"/>
  <c r="J9" i="58"/>
  <c r="F26" i="29" s="1"/>
  <c r="W23" i="58"/>
  <c r="W10" i="58"/>
  <c r="W8" i="58"/>
  <c r="AJ10" i="58"/>
  <c r="AW10" i="58"/>
  <c r="BJ10" i="58"/>
  <c r="J11" i="58"/>
  <c r="F13" i="31" s="1"/>
  <c r="BK11" i="58"/>
  <c r="Z23" i="58"/>
  <c r="AX23" i="58"/>
  <c r="W24" i="58"/>
  <c r="W25" i="58"/>
  <c r="BJ25" i="58"/>
  <c r="M23" i="58"/>
  <c r="K23" i="58"/>
  <c r="AM23" i="58"/>
  <c r="AK23" i="58"/>
  <c r="AW24" i="58"/>
  <c r="K10" i="58"/>
  <c r="G13" i="30" s="1"/>
  <c r="Z10" i="58"/>
  <c r="AM10" i="58"/>
  <c r="AX10" i="58"/>
  <c r="BK10" i="58"/>
  <c r="J24" i="58"/>
  <c r="AJ25" i="58"/>
  <c r="J10" i="58"/>
  <c r="F13" i="30" s="1"/>
  <c r="BK8" i="58"/>
  <c r="L23" i="58"/>
  <c r="Y23" i="58"/>
  <c r="AL23" i="58"/>
  <c r="AX26" i="58"/>
  <c r="BJ23" i="58"/>
  <c r="BJ8" i="58"/>
  <c r="AW25" i="58"/>
  <c r="AX11" i="58"/>
  <c r="AW23" i="58"/>
  <c r="AK24" i="58"/>
  <c r="BJ9" i="58"/>
  <c r="J26" i="58"/>
  <c r="W26" i="58"/>
  <c r="AJ26" i="58"/>
  <c r="AZ26" i="58"/>
  <c r="J38" i="58"/>
  <c r="AJ38" i="58"/>
  <c r="BJ38" i="58"/>
  <c r="W39" i="58"/>
  <c r="AW39" i="58"/>
  <c r="M41" i="58"/>
  <c r="BL41" i="58"/>
  <c r="J69" i="58"/>
  <c r="W41" i="58"/>
  <c r="AW41" i="58"/>
  <c r="J53" i="58"/>
  <c r="L69" i="58"/>
  <c r="K69" i="58"/>
  <c r="W70" i="58"/>
  <c r="M26" i="58"/>
  <c r="Z26" i="58"/>
  <c r="L54" i="58"/>
  <c r="K54" i="58"/>
  <c r="AJ54" i="58"/>
  <c r="W68" i="58"/>
  <c r="M38" i="58"/>
  <c r="AM38" i="58"/>
  <c r="BM38" i="58"/>
  <c r="Z39" i="58"/>
  <c r="AZ39" i="58"/>
  <c r="M40" i="58"/>
  <c r="AM40" i="58"/>
  <c r="AW40" i="58"/>
  <c r="K41" i="58"/>
  <c r="BM41" i="58"/>
  <c r="L53" i="58"/>
  <c r="K53" i="58"/>
  <c r="M54" i="58"/>
  <c r="W69" i="58"/>
  <c r="W38" i="58"/>
  <c r="AW38" i="58"/>
  <c r="J39" i="58"/>
  <c r="AJ39" i="58"/>
  <c r="BJ39" i="58"/>
  <c r="W40" i="58"/>
  <c r="AY40" i="58"/>
  <c r="L41" i="58"/>
  <c r="BK41" i="58"/>
  <c r="M53" i="58"/>
  <c r="K38" i="58"/>
  <c r="AK38" i="58"/>
  <c r="BK38" i="58"/>
  <c r="X39" i="58"/>
  <c r="AX39" i="58"/>
  <c r="K40" i="58"/>
  <c r="AK40" i="58"/>
  <c r="BJ40" i="58"/>
  <c r="Y54" i="58"/>
  <c r="J68" i="58"/>
  <c r="M68" i="58"/>
  <c r="L38" i="58"/>
  <c r="AL38" i="58"/>
  <c r="BL38" i="58"/>
  <c r="Y39" i="58"/>
  <c r="AY39" i="58"/>
  <c r="L40" i="58"/>
  <c r="AL40" i="58"/>
  <c r="AZ40" i="58"/>
  <c r="Y53" i="58"/>
  <c r="AK68" i="58"/>
  <c r="AK69" i="58"/>
  <c r="K70" i="58"/>
  <c r="AK70" i="58"/>
  <c r="L71" i="58"/>
  <c r="AK71" i="58"/>
  <c r="J55" i="58"/>
  <c r="W55" i="58"/>
  <c r="AJ55" i="58"/>
  <c r="J56" i="58"/>
  <c r="W56" i="58"/>
  <c r="W71" i="58"/>
  <c r="AJ71" i="58"/>
  <c r="M55" i="58"/>
  <c r="Z55" i="58"/>
  <c r="AM55" i="58"/>
  <c r="L56" i="58"/>
  <c r="X56" i="58"/>
  <c r="AM56" i="58"/>
  <c r="L70" i="58"/>
  <c r="AJ8" i="57"/>
  <c r="W9" i="57"/>
  <c r="K23" i="57"/>
  <c r="M23" i="57"/>
  <c r="L23" i="57"/>
  <c r="AK23" i="57"/>
  <c r="AM23" i="57"/>
  <c r="AL23" i="57"/>
  <c r="J25" i="57"/>
  <c r="X26" i="57"/>
  <c r="AX8" i="57"/>
  <c r="AW8" i="57"/>
  <c r="BK9" i="57"/>
  <c r="BJ9" i="57"/>
  <c r="AX10" i="57"/>
  <c r="J24" i="57"/>
  <c r="W8" i="57"/>
  <c r="J9" i="57"/>
  <c r="F25" i="29" s="1"/>
  <c r="W23" i="57"/>
  <c r="J8" i="57"/>
  <c r="F12" i="28" s="1"/>
  <c r="BK8" i="57"/>
  <c r="BK10" i="57"/>
  <c r="BJ11" i="57"/>
  <c r="J26" i="57"/>
  <c r="W38" i="57"/>
  <c r="W11" i="57"/>
  <c r="W25" i="57"/>
  <c r="Y26" i="57"/>
  <c r="AW26" i="57"/>
  <c r="W24" i="57"/>
  <c r="AW24" i="57"/>
  <c r="X25" i="57"/>
  <c r="AJ25" i="57"/>
  <c r="K26" i="57"/>
  <c r="BJ24" i="57"/>
  <c r="AW25" i="57"/>
  <c r="J11" i="57"/>
  <c r="F12" i="31" s="1"/>
  <c r="BK23" i="57"/>
  <c r="X24" i="57"/>
  <c r="AX38" i="57"/>
  <c r="J39" i="57"/>
  <c r="AJ11" i="57"/>
  <c r="AX11" i="57"/>
  <c r="AK38" i="57"/>
  <c r="J70" i="57"/>
  <c r="AW41" i="57"/>
  <c r="AJ56" i="57"/>
  <c r="L68" i="57"/>
  <c r="AJ68" i="57"/>
  <c r="W69" i="57"/>
  <c r="BJ39" i="57"/>
  <c r="J40" i="57"/>
  <c r="W40" i="57"/>
  <c r="AJ40" i="57"/>
  <c r="AW40" i="57"/>
  <c r="J53" i="57"/>
  <c r="W53" i="57"/>
  <c r="AJ53" i="57"/>
  <c r="W54" i="57"/>
  <c r="M70" i="57"/>
  <c r="L70" i="57"/>
  <c r="K70" i="57"/>
  <c r="M71" i="57"/>
  <c r="AM38" i="57"/>
  <c r="AJ41" i="57"/>
  <c r="AJ54" i="57"/>
  <c r="M68" i="57"/>
  <c r="K68" i="57"/>
  <c r="Z69" i="57"/>
  <c r="Y69" i="57"/>
  <c r="X69" i="57"/>
  <c r="J55" i="57"/>
  <c r="W70" i="57"/>
  <c r="W55" i="57"/>
  <c r="W68" i="57"/>
  <c r="J69" i="57"/>
  <c r="BJ26" i="57"/>
  <c r="J38" i="57"/>
  <c r="AW38" i="57"/>
  <c r="BL38" i="57"/>
  <c r="AJ55" i="57"/>
  <c r="AK69" i="57"/>
  <c r="BM38" i="57"/>
  <c r="BJ41" i="57"/>
  <c r="J56" i="57"/>
  <c r="K69" i="57"/>
  <c r="AJ71" i="57"/>
  <c r="AW11" i="56"/>
  <c r="J8" i="56"/>
  <c r="F11" i="28" s="1"/>
  <c r="AX10" i="56"/>
  <c r="M24" i="56"/>
  <c r="K24" i="56"/>
  <c r="J11" i="56"/>
  <c r="F11" i="31" s="1"/>
  <c r="AJ11" i="56"/>
  <c r="AL10" i="56"/>
  <c r="Z23" i="56"/>
  <c r="Y23" i="56"/>
  <c r="X23" i="56"/>
  <c r="W23" i="56"/>
  <c r="BK11" i="56"/>
  <c r="Y10" i="56"/>
  <c r="K23" i="56"/>
  <c r="AJ23" i="56"/>
  <c r="BK23" i="56"/>
  <c r="L24" i="56"/>
  <c r="AK8" i="56"/>
  <c r="AW8" i="56"/>
  <c r="BK8" i="56"/>
  <c r="AW9" i="56"/>
  <c r="AJ25" i="56"/>
  <c r="AZ25" i="56"/>
  <c r="J54" i="56"/>
  <c r="M10" i="56"/>
  <c r="I11" i="30" s="1"/>
  <c r="K10" i="56"/>
  <c r="G11" i="30" s="1"/>
  <c r="BM10" i="56"/>
  <c r="Y11" i="56"/>
  <c r="W11" i="56"/>
  <c r="AM23" i="56"/>
  <c r="K25" i="56"/>
  <c r="AM25" i="56"/>
  <c r="AK25" i="56"/>
  <c r="AY25" i="56"/>
  <c r="AL8" i="56"/>
  <c r="W8" i="56"/>
  <c r="AZ23" i="56"/>
  <c r="X25" i="56"/>
  <c r="Z25" i="56"/>
  <c r="Y25" i="56"/>
  <c r="AL25" i="56"/>
  <c r="W26" i="56"/>
  <c r="L10" i="56"/>
  <c r="H11" i="30" s="1"/>
  <c r="Z10" i="56"/>
  <c r="X10" i="56"/>
  <c r="BL10" i="56"/>
  <c r="AK23" i="56"/>
  <c r="AJ24" i="56"/>
  <c r="AW24" i="56"/>
  <c r="Z26" i="56"/>
  <c r="X26" i="56"/>
  <c r="BL26" i="56"/>
  <c r="L38" i="56"/>
  <c r="M38" i="56"/>
  <c r="K38" i="56"/>
  <c r="BJ8" i="56"/>
  <c r="AL23" i="56"/>
  <c r="Z24" i="56"/>
  <c r="AZ24" i="56"/>
  <c r="K26" i="56"/>
  <c r="Y26" i="56"/>
  <c r="BK26" i="56"/>
  <c r="AJ39" i="56"/>
  <c r="AL40" i="56"/>
  <c r="AK40" i="56"/>
  <c r="AM10" i="56"/>
  <c r="AK10" i="56"/>
  <c r="M23" i="56"/>
  <c r="AK24" i="56"/>
  <c r="AM24" i="56"/>
  <c r="AL24" i="56"/>
  <c r="AY24" i="56"/>
  <c r="BL24" i="56"/>
  <c r="AJ9" i="56"/>
  <c r="BL23" i="56"/>
  <c r="X24" i="56"/>
  <c r="AM26" i="56"/>
  <c r="AL26" i="56"/>
  <c r="AK26" i="56"/>
  <c r="W40" i="56"/>
  <c r="BJ38" i="56"/>
  <c r="M39" i="56"/>
  <c r="L39" i="56"/>
  <c r="AZ40" i="56"/>
  <c r="AY40" i="56"/>
  <c r="AX40" i="56"/>
  <c r="M26" i="56"/>
  <c r="BM26" i="56"/>
  <c r="W38" i="56"/>
  <c r="AJ56" i="56"/>
  <c r="W68" i="56"/>
  <c r="Z68" i="56"/>
  <c r="K39" i="56"/>
  <c r="Z41" i="56"/>
  <c r="X68" i="56"/>
  <c r="J25" i="56"/>
  <c r="AX25" i="56"/>
  <c r="BJ25" i="56"/>
  <c r="AW26" i="56"/>
  <c r="X41" i="56"/>
  <c r="AJ40" i="56"/>
  <c r="BK40" i="56"/>
  <c r="BJ40" i="56"/>
  <c r="Y41" i="56"/>
  <c r="J53" i="56"/>
  <c r="AJ68" i="56"/>
  <c r="AJ69" i="56"/>
  <c r="BM25" i="56"/>
  <c r="AZ26" i="56"/>
  <c r="W41" i="56"/>
  <c r="AJ53" i="56"/>
  <c r="AJ38" i="56"/>
  <c r="BJ39" i="56"/>
  <c r="M40" i="56"/>
  <c r="J40" i="56"/>
  <c r="AZ39" i="56"/>
  <c r="BM39" i="56"/>
  <c r="AM40" i="56"/>
  <c r="BM40" i="56"/>
  <c r="BL40" i="56"/>
  <c r="J41" i="56"/>
  <c r="AJ41" i="56"/>
  <c r="BM41" i="56"/>
  <c r="M68" i="56"/>
  <c r="L68" i="56"/>
  <c r="K68" i="56"/>
  <c r="J69" i="56"/>
  <c r="M69" i="56"/>
  <c r="BL41" i="56"/>
  <c r="M70" i="56"/>
  <c r="L70" i="56"/>
  <c r="K70" i="56"/>
  <c r="J55" i="56"/>
  <c r="J56" i="56"/>
  <c r="AJ71" i="56"/>
  <c r="AW41" i="56"/>
  <c r="J71" i="56"/>
  <c r="AK71" i="56"/>
  <c r="AZ41" i="56"/>
  <c r="W56" i="56"/>
  <c r="W70" i="56"/>
  <c r="M71" i="56"/>
  <c r="W55" i="56"/>
  <c r="AK70" i="56"/>
  <c r="AX23" i="55"/>
  <c r="K24" i="55"/>
  <c r="M25" i="55"/>
  <c r="K25" i="55"/>
  <c r="L25" i="55"/>
  <c r="AX9" i="55"/>
  <c r="W8" i="55"/>
  <c r="AJ9" i="55"/>
  <c r="AJ11" i="55"/>
  <c r="M23" i="55"/>
  <c r="K23" i="55"/>
  <c r="L23" i="55"/>
  <c r="K26" i="55"/>
  <c r="J10" i="55"/>
  <c r="F14" i="30" s="1"/>
  <c r="BJ10" i="55"/>
  <c r="BK10" i="55"/>
  <c r="AJ8" i="55"/>
  <c r="BK9" i="55"/>
  <c r="AX10" i="55"/>
  <c r="AM25" i="55"/>
  <c r="AK25" i="55"/>
  <c r="AL25" i="55"/>
  <c r="AM23" i="55"/>
  <c r="AK23" i="55"/>
  <c r="AL23" i="55"/>
  <c r="BM24" i="55"/>
  <c r="BK24" i="55"/>
  <c r="BL24" i="55"/>
  <c r="X24" i="55"/>
  <c r="BM25" i="55"/>
  <c r="BK25" i="55"/>
  <c r="BL25" i="55"/>
  <c r="BK23" i="55"/>
  <c r="Z25" i="55"/>
  <c r="X25" i="55"/>
  <c r="Y25" i="55"/>
  <c r="Z23" i="55"/>
  <c r="X23" i="55"/>
  <c r="Y23" i="55"/>
  <c r="AZ24" i="55"/>
  <c r="AX24" i="55"/>
  <c r="AY24" i="55"/>
  <c r="BM9" i="55"/>
  <c r="BL9" i="55"/>
  <c r="J8" i="55"/>
  <c r="F14" i="28" s="1"/>
  <c r="AZ25" i="55"/>
  <c r="AX25" i="55"/>
  <c r="AY25" i="55"/>
  <c r="AJ39" i="55"/>
  <c r="AW23" i="55"/>
  <c r="BJ23" i="55"/>
  <c r="J24" i="55"/>
  <c r="W24" i="55"/>
  <c r="J26" i="55"/>
  <c r="J38" i="55"/>
  <c r="W38" i="55"/>
  <c r="J11" i="55"/>
  <c r="F14" i="31" s="1"/>
  <c r="W26" i="55"/>
  <c r="AL26" i="55"/>
  <c r="AM24" i="55"/>
  <c r="AK24" i="55"/>
  <c r="AW26" i="55"/>
  <c r="M38" i="55"/>
  <c r="L38" i="55"/>
  <c r="Y38" i="55"/>
  <c r="L8" i="55"/>
  <c r="H14" i="28" s="1"/>
  <c r="AK8" i="55"/>
  <c r="BK8" i="55"/>
  <c r="BJ11" i="55"/>
  <c r="X8" i="55"/>
  <c r="AX8" i="55"/>
  <c r="W11" i="55"/>
  <c r="Y11" i="55"/>
  <c r="AL24" i="55"/>
  <c r="AM26" i="55"/>
  <c r="AK26" i="55"/>
  <c r="AW11" i="55"/>
  <c r="AX11" i="55"/>
  <c r="BK26" i="55"/>
  <c r="AJ38" i="55"/>
  <c r="BJ38" i="55"/>
  <c r="W39" i="55"/>
  <c r="AW39" i="55"/>
  <c r="W56" i="55"/>
  <c r="W41" i="55"/>
  <c r="Z53" i="55"/>
  <c r="K68" i="55"/>
  <c r="X69" i="55"/>
  <c r="BJ26" i="55"/>
  <c r="J53" i="55"/>
  <c r="J55" i="55"/>
  <c r="AJ55" i="55"/>
  <c r="AM38" i="55"/>
  <c r="BM38" i="55"/>
  <c r="Z39" i="55"/>
  <c r="AZ39" i="55"/>
  <c r="M40" i="55"/>
  <c r="AM40" i="55"/>
  <c r="AW40" i="55"/>
  <c r="AJ41" i="55"/>
  <c r="W53" i="55"/>
  <c r="W55" i="55"/>
  <c r="L69" i="55"/>
  <c r="BJ39" i="55"/>
  <c r="Z41" i="55"/>
  <c r="AK69" i="55"/>
  <c r="AK38" i="55"/>
  <c r="BK38" i="55"/>
  <c r="X39" i="55"/>
  <c r="AX39" i="55"/>
  <c r="BL39" i="55"/>
  <c r="K40" i="55"/>
  <c r="Z40" i="55"/>
  <c r="AK40" i="55"/>
  <c r="BJ40" i="55"/>
  <c r="X41" i="55"/>
  <c r="AW41" i="55"/>
  <c r="J54" i="55"/>
  <c r="K69" i="55"/>
  <c r="AL38" i="55"/>
  <c r="BL38" i="55"/>
  <c r="Y39" i="55"/>
  <c r="AY39" i="55"/>
  <c r="L40" i="55"/>
  <c r="AL40" i="55"/>
  <c r="BK40" i="55"/>
  <c r="Y41" i="55"/>
  <c r="BJ41" i="55"/>
  <c r="L70" i="55"/>
  <c r="Z38" i="55"/>
  <c r="J41" i="55"/>
  <c r="AJ54" i="55"/>
  <c r="J68" i="55"/>
  <c r="AJ68" i="55"/>
  <c r="W69" i="55"/>
  <c r="K70" i="55"/>
  <c r="AJ71" i="55"/>
  <c r="AK70" i="55"/>
  <c r="M71" i="55"/>
  <c r="AK71" i="55"/>
  <c r="AJ70" i="55"/>
  <c r="J71" i="55"/>
  <c r="W71" i="55"/>
  <c r="AX8" i="54"/>
  <c r="AW8" i="54"/>
  <c r="AK10" i="54"/>
  <c r="AM10" i="54"/>
  <c r="AL10" i="54"/>
  <c r="AX10" i="54"/>
  <c r="W9" i="54"/>
  <c r="AJ9" i="54"/>
  <c r="K10" i="54"/>
  <c r="G10" i="30" s="1"/>
  <c r="AJ11" i="54"/>
  <c r="J9" i="54"/>
  <c r="F22" i="29" s="1"/>
  <c r="BK8" i="54"/>
  <c r="BJ8" i="54"/>
  <c r="AW9" i="54"/>
  <c r="AJ8" i="54"/>
  <c r="K25" i="54"/>
  <c r="AK25" i="54"/>
  <c r="J39" i="54"/>
  <c r="BJ39" i="54"/>
  <c r="J10" i="54"/>
  <c r="F10" i="30" s="1"/>
  <c r="BJ24" i="54"/>
  <c r="W25" i="54"/>
  <c r="AW25" i="54"/>
  <c r="W26" i="54"/>
  <c r="AJ38" i="54"/>
  <c r="BJ40" i="54"/>
  <c r="AX11" i="54"/>
  <c r="AW11" i="54"/>
  <c r="AZ25" i="54"/>
  <c r="AY25" i="54"/>
  <c r="AX25" i="54"/>
  <c r="L11" i="54"/>
  <c r="H10" i="31" s="1"/>
  <c r="W40" i="54"/>
  <c r="AW24" i="54"/>
  <c r="AJ26" i="54"/>
  <c r="W10" i="54"/>
  <c r="J23" i="54"/>
  <c r="W23" i="54"/>
  <c r="AJ23" i="54"/>
  <c r="AW23" i="54"/>
  <c r="BJ23" i="54"/>
  <c r="J24" i="54"/>
  <c r="W24" i="54"/>
  <c r="AJ24" i="54"/>
  <c r="J25" i="54"/>
  <c r="AJ25" i="54"/>
  <c r="BJ38" i="54"/>
  <c r="AW39" i="54"/>
  <c r="W41" i="54"/>
  <c r="BK11" i="54"/>
  <c r="J56" i="54"/>
  <c r="AJ56" i="54"/>
  <c r="J68" i="54"/>
  <c r="AJ68" i="54"/>
  <c r="Z69" i="54"/>
  <c r="BJ41" i="54"/>
  <c r="AK68" i="54"/>
  <c r="K70" i="54"/>
  <c r="M71" i="54"/>
  <c r="BK26" i="54"/>
  <c r="AW41" i="54"/>
  <c r="M68" i="54"/>
  <c r="K68" i="54"/>
  <c r="AM68" i="54"/>
  <c r="AL68" i="54"/>
  <c r="X69" i="54"/>
  <c r="W70" i="54"/>
  <c r="L71" i="54"/>
  <c r="K71" i="54"/>
  <c r="J69" i="54"/>
  <c r="AJ69" i="54"/>
  <c r="J53" i="54"/>
  <c r="W53" i="54"/>
  <c r="AJ53" i="54"/>
  <c r="J54" i="54"/>
  <c r="W54" i="54"/>
  <c r="AJ54" i="54"/>
  <c r="J55" i="54"/>
  <c r="AK69" i="54"/>
  <c r="W55" i="54"/>
  <c r="M69" i="54"/>
  <c r="L69" i="54"/>
  <c r="K69" i="54"/>
  <c r="AJ70" i="54"/>
  <c r="AJ41" i="54"/>
  <c r="AJ55" i="54"/>
  <c r="J70" i="54"/>
  <c r="AK70" i="54"/>
  <c r="A15" i="34"/>
  <c r="A9" i="31"/>
  <c r="A8" i="31"/>
  <c r="A7" i="31"/>
  <c r="A6" i="31"/>
  <c r="A9" i="30"/>
  <c r="A8" i="30"/>
  <c r="A7" i="30"/>
  <c r="A6" i="30"/>
  <c r="A21" i="29"/>
  <c r="A20" i="29"/>
  <c r="A19" i="29"/>
  <c r="A18" i="29"/>
  <c r="A16" i="29"/>
  <c r="A15" i="29"/>
  <c r="A14" i="29"/>
  <c r="A13" i="29"/>
  <c r="A12" i="29"/>
  <c r="A11" i="29"/>
  <c r="A10" i="29"/>
  <c r="A9" i="29"/>
  <c r="A8" i="29"/>
  <c r="A7" i="29"/>
  <c r="A6" i="29"/>
  <c r="A9" i="28"/>
  <c r="A8" i="28"/>
  <c r="A7" i="28"/>
  <c r="A6" i="28"/>
  <c r="G33" i="34" l="1"/>
  <c r="F30" i="35"/>
  <c r="G32" i="34"/>
  <c r="F27" i="35"/>
  <c r="H25" i="35"/>
  <c r="I41" i="34"/>
  <c r="F34" i="35"/>
  <c r="G44" i="34"/>
  <c r="H33" i="34"/>
  <c r="G30" i="35"/>
  <c r="H33" i="35"/>
  <c r="I34" i="34"/>
  <c r="N34" i="34" s="1"/>
  <c r="F31" i="35"/>
  <c r="G43" i="34"/>
  <c r="F25" i="35"/>
  <c r="G41" i="34"/>
  <c r="J9" i="55"/>
  <c r="F27" i="29" s="1"/>
  <c r="AM41" i="58"/>
  <c r="AL41" i="58"/>
  <c r="AK41" i="58"/>
  <c r="AM26" i="58"/>
  <c r="AL26" i="58"/>
  <c r="AK26" i="58"/>
  <c r="Z68" i="58"/>
  <c r="Y68" i="58"/>
  <c r="X68" i="58"/>
  <c r="AX40" i="58"/>
  <c r="AL24" i="58"/>
  <c r="K26" i="58"/>
  <c r="W9" i="58"/>
  <c r="M10" i="58"/>
  <c r="I13" i="30" s="1"/>
  <c r="AZ10" i="58"/>
  <c r="AM69" i="58"/>
  <c r="AL69" i="58"/>
  <c r="AL56" i="58"/>
  <c r="M70" i="58"/>
  <c r="M56" i="58"/>
  <c r="J54" i="58"/>
  <c r="K68" i="58"/>
  <c r="Z40" i="58"/>
  <c r="Y40" i="58"/>
  <c r="X40" i="58"/>
  <c r="AM24" i="58"/>
  <c r="AY11" i="58"/>
  <c r="AZ11" i="58"/>
  <c r="AJ24" i="58"/>
  <c r="L26" i="58"/>
  <c r="AL11" i="58"/>
  <c r="AM11" i="58"/>
  <c r="AK11" i="58"/>
  <c r="W11" i="58"/>
  <c r="X26" i="58"/>
  <c r="X23" i="58"/>
  <c r="BJ11" i="58"/>
  <c r="Y10" i="58"/>
  <c r="AM71" i="58"/>
  <c r="AL71" i="58"/>
  <c r="AK56" i="58"/>
  <c r="K71" i="58"/>
  <c r="Z71" i="58"/>
  <c r="Y71" i="58"/>
  <c r="X71" i="58"/>
  <c r="AM70" i="58"/>
  <c r="AL70" i="58"/>
  <c r="X55" i="58"/>
  <c r="AK55" i="58"/>
  <c r="Z69" i="58"/>
  <c r="Y69" i="58"/>
  <c r="X69" i="58"/>
  <c r="K56" i="58"/>
  <c r="L68" i="58"/>
  <c r="BM39" i="58"/>
  <c r="BL39" i="58"/>
  <c r="BK39" i="58"/>
  <c r="BK9" i="58"/>
  <c r="J25" i="58"/>
  <c r="AM25" i="58"/>
  <c r="AL25" i="58"/>
  <c r="AK25" i="58"/>
  <c r="Y26" i="58"/>
  <c r="BM25" i="58"/>
  <c r="BL25" i="58"/>
  <c r="BK25" i="58"/>
  <c r="AY23" i="58"/>
  <c r="Z8" i="58"/>
  <c r="X8" i="58"/>
  <c r="Y8" i="58"/>
  <c r="X10" i="58"/>
  <c r="BL10" i="58"/>
  <c r="AJ68" i="58"/>
  <c r="AJ56" i="58"/>
  <c r="Z70" i="58"/>
  <c r="Y70" i="58"/>
  <c r="X70" i="58"/>
  <c r="M71" i="58"/>
  <c r="Y55" i="58"/>
  <c r="AL55" i="58"/>
  <c r="BJ41" i="58"/>
  <c r="AM39" i="58"/>
  <c r="AL39" i="58"/>
  <c r="AK39" i="58"/>
  <c r="BL9" i="58"/>
  <c r="BM9" i="58"/>
  <c r="AW11" i="58"/>
  <c r="AX9" i="58"/>
  <c r="BJ24" i="58"/>
  <c r="AJ11" i="58"/>
  <c r="AZ23" i="58"/>
  <c r="L11" i="58"/>
  <c r="H13" i="31" s="1"/>
  <c r="M11" i="58"/>
  <c r="I13" i="31" s="1"/>
  <c r="K11" i="58"/>
  <c r="G13" i="31" s="1"/>
  <c r="BM10" i="58"/>
  <c r="AM8" i="58"/>
  <c r="AL8" i="58"/>
  <c r="AK8" i="58"/>
  <c r="AL9" i="58"/>
  <c r="AM9" i="58"/>
  <c r="AK9" i="58"/>
  <c r="K55" i="58"/>
  <c r="M39" i="58"/>
  <c r="L39" i="58"/>
  <c r="K39" i="58"/>
  <c r="M25" i="58"/>
  <c r="L25" i="58"/>
  <c r="K25" i="58"/>
  <c r="AY9" i="58"/>
  <c r="AZ9" i="58"/>
  <c r="AZ24" i="58"/>
  <c r="AY24" i="58"/>
  <c r="AX24" i="58"/>
  <c r="AL10" i="58"/>
  <c r="AW8" i="58"/>
  <c r="AM68" i="58"/>
  <c r="AL68" i="58"/>
  <c r="W53" i="58"/>
  <c r="W54" i="58"/>
  <c r="AW26" i="58"/>
  <c r="L55" i="58"/>
  <c r="AZ38" i="58"/>
  <c r="AY38" i="58"/>
  <c r="AX38" i="58"/>
  <c r="BM24" i="58"/>
  <c r="BL24" i="58"/>
  <c r="BK24" i="58"/>
  <c r="Z24" i="58"/>
  <c r="Y24" i="58"/>
  <c r="X24" i="58"/>
  <c r="Z53" i="58"/>
  <c r="AK10" i="58"/>
  <c r="Y9" i="58"/>
  <c r="Z9" i="58"/>
  <c r="X9" i="58"/>
  <c r="M8" i="58"/>
  <c r="I13" i="28" s="1"/>
  <c r="K8" i="58"/>
  <c r="G13" i="28" s="1"/>
  <c r="L8" i="58"/>
  <c r="H13" i="28" s="1"/>
  <c r="Z56" i="58"/>
  <c r="AZ41" i="58"/>
  <c r="AY41" i="58"/>
  <c r="AX41" i="58"/>
  <c r="Y56" i="58"/>
  <c r="X54" i="58"/>
  <c r="Z38" i="58"/>
  <c r="Y38" i="58"/>
  <c r="X38" i="58"/>
  <c r="BM26" i="58"/>
  <c r="BL26" i="58"/>
  <c r="BK26" i="58"/>
  <c r="AW9" i="58"/>
  <c r="X53" i="58"/>
  <c r="Z25" i="58"/>
  <c r="Y25" i="58"/>
  <c r="X25" i="58"/>
  <c r="AX8" i="58"/>
  <c r="L9" i="58"/>
  <c r="H26" i="29" s="1"/>
  <c r="M9" i="58"/>
  <c r="I26" i="29" s="1"/>
  <c r="K9" i="58"/>
  <c r="G26" i="29" s="1"/>
  <c r="L10" i="58"/>
  <c r="H13" i="30" s="1"/>
  <c r="BL8" i="58"/>
  <c r="AL53" i="58"/>
  <c r="AK53" i="58"/>
  <c r="AM53" i="58"/>
  <c r="Z41" i="58"/>
  <c r="Y41" i="58"/>
  <c r="X41" i="58"/>
  <c r="AJ53" i="58"/>
  <c r="AL54" i="58"/>
  <c r="AK54" i="58"/>
  <c r="AM54" i="58"/>
  <c r="M69" i="58"/>
  <c r="AJ41" i="58"/>
  <c r="Z54" i="58"/>
  <c r="BM40" i="58"/>
  <c r="BL40" i="58"/>
  <c r="BK40" i="58"/>
  <c r="BJ26" i="58"/>
  <c r="BM23" i="58"/>
  <c r="BL23" i="58"/>
  <c r="BK23" i="58"/>
  <c r="AZ25" i="58"/>
  <c r="AY25" i="58"/>
  <c r="AX25" i="58"/>
  <c r="M24" i="58"/>
  <c r="L24" i="58"/>
  <c r="K24" i="58"/>
  <c r="AY26" i="58"/>
  <c r="Y11" i="58"/>
  <c r="X11" i="58"/>
  <c r="Z11" i="58"/>
  <c r="BL11" i="58"/>
  <c r="BM11" i="58"/>
  <c r="AZ8" i="58"/>
  <c r="AY8" i="58"/>
  <c r="AY10" i="58"/>
  <c r="BM8" i="58"/>
  <c r="BM26" i="57"/>
  <c r="BL26" i="57"/>
  <c r="BK26" i="57"/>
  <c r="AM53" i="57"/>
  <c r="AL53" i="57"/>
  <c r="AK53" i="57"/>
  <c r="Z56" i="57"/>
  <c r="Y56" i="57"/>
  <c r="X56" i="57"/>
  <c r="AX25" i="57"/>
  <c r="AZ25" i="57"/>
  <c r="AY25" i="57"/>
  <c r="AX24" i="57"/>
  <c r="AY24" i="57"/>
  <c r="AZ24" i="57"/>
  <c r="BL11" i="57"/>
  <c r="BM11" i="57"/>
  <c r="Y24" i="57"/>
  <c r="AZ10" i="57"/>
  <c r="AY10" i="57"/>
  <c r="AK24" i="57"/>
  <c r="AM24" i="57"/>
  <c r="AL24" i="57"/>
  <c r="AY9" i="57"/>
  <c r="AZ9" i="57"/>
  <c r="W71" i="57"/>
  <c r="AM54" i="57"/>
  <c r="AL54" i="57"/>
  <c r="AK54" i="57"/>
  <c r="AK41" i="57"/>
  <c r="AM41" i="57"/>
  <c r="AL41" i="57"/>
  <c r="AX41" i="57"/>
  <c r="AZ41" i="57"/>
  <c r="AY41" i="57"/>
  <c r="BK24" i="57"/>
  <c r="BM24" i="57"/>
  <c r="BL24" i="57"/>
  <c r="AW11" i="57"/>
  <c r="AZ26" i="57"/>
  <c r="AY26" i="57"/>
  <c r="AX26" i="57"/>
  <c r="Y11" i="57"/>
  <c r="Z11" i="57"/>
  <c r="X11" i="57"/>
  <c r="Y25" i="57"/>
  <c r="Z24" i="57"/>
  <c r="BM10" i="57"/>
  <c r="BL10" i="57"/>
  <c r="BM8" i="57"/>
  <c r="BL8" i="57"/>
  <c r="AW23" i="57"/>
  <c r="W10" i="57"/>
  <c r="Z8" i="57"/>
  <c r="Y8" i="57"/>
  <c r="X8" i="57"/>
  <c r="AZ8" i="57"/>
  <c r="AY8" i="57"/>
  <c r="Z9" i="57"/>
  <c r="Y9" i="57"/>
  <c r="X9" i="57"/>
  <c r="AM55" i="57"/>
  <c r="AL55" i="57"/>
  <c r="AK55" i="57"/>
  <c r="AJ70" i="57"/>
  <c r="AM69" i="57"/>
  <c r="AL69" i="57"/>
  <c r="K40" i="57"/>
  <c r="M40" i="57"/>
  <c r="L40" i="57"/>
  <c r="AL68" i="57"/>
  <c r="Z54" i="57"/>
  <c r="Y54" i="57"/>
  <c r="X54" i="57"/>
  <c r="J68" i="57"/>
  <c r="K39" i="57"/>
  <c r="M39" i="57"/>
  <c r="L39" i="57"/>
  <c r="AJ9" i="57"/>
  <c r="AY11" i="57"/>
  <c r="AZ11" i="57"/>
  <c r="AJ26" i="57"/>
  <c r="Z25" i="57"/>
  <c r="BK11" i="57"/>
  <c r="AW10" i="57"/>
  <c r="AJ24" i="57"/>
  <c r="AX9" i="57"/>
  <c r="AM70" i="57"/>
  <c r="AL70" i="57"/>
  <c r="X40" i="57"/>
  <c r="Z40" i="57"/>
  <c r="Y40" i="57"/>
  <c r="Z55" i="57"/>
  <c r="Y55" i="57"/>
  <c r="X55" i="57"/>
  <c r="BK39" i="57"/>
  <c r="BM39" i="57"/>
  <c r="BL39" i="57"/>
  <c r="AM68" i="57"/>
  <c r="J71" i="57"/>
  <c r="J54" i="57"/>
  <c r="Z53" i="57"/>
  <c r="Y53" i="57"/>
  <c r="X53" i="57"/>
  <c r="AK70" i="57"/>
  <c r="AM9" i="57"/>
  <c r="AL9" i="57"/>
  <c r="AK9" i="57"/>
  <c r="AW39" i="57"/>
  <c r="AJ39" i="57"/>
  <c r="L26" i="57"/>
  <c r="J10" i="57"/>
  <c r="F12" i="30" s="1"/>
  <c r="X23" i="57"/>
  <c r="Z23" i="57"/>
  <c r="Y23" i="57"/>
  <c r="BM9" i="57"/>
  <c r="BL9" i="57"/>
  <c r="Z26" i="57"/>
  <c r="M56" i="57"/>
  <c r="L56" i="57"/>
  <c r="K56" i="57"/>
  <c r="M55" i="57"/>
  <c r="L55" i="57"/>
  <c r="K55" i="57"/>
  <c r="AJ69" i="57"/>
  <c r="X41" i="57"/>
  <c r="Z41" i="57"/>
  <c r="Y41" i="57"/>
  <c r="Z70" i="57"/>
  <c r="Y70" i="57"/>
  <c r="X70" i="57"/>
  <c r="K71" i="57"/>
  <c r="W39" i="57"/>
  <c r="AY38" i="57"/>
  <c r="AL26" i="57"/>
  <c r="AK26" i="57"/>
  <c r="AM26" i="57"/>
  <c r="M26" i="57"/>
  <c r="M8" i="57"/>
  <c r="I12" i="28" s="1"/>
  <c r="L8" i="57"/>
  <c r="H12" i="28" s="1"/>
  <c r="K8" i="57"/>
  <c r="G12" i="28" s="1"/>
  <c r="K24" i="57"/>
  <c r="M24" i="57"/>
  <c r="L24" i="57"/>
  <c r="BK25" i="57"/>
  <c r="BM25" i="57"/>
  <c r="BL25" i="57"/>
  <c r="AJ10" i="57"/>
  <c r="AK40" i="57"/>
  <c r="AM40" i="57"/>
  <c r="AL40" i="57"/>
  <c r="BK41" i="57"/>
  <c r="BM41" i="57"/>
  <c r="BL41" i="57"/>
  <c r="AK71" i="57"/>
  <c r="L69" i="57"/>
  <c r="AM71" i="57"/>
  <c r="AL71" i="57"/>
  <c r="M69" i="57"/>
  <c r="K41" i="57"/>
  <c r="M41" i="57"/>
  <c r="L41" i="57"/>
  <c r="L71" i="57"/>
  <c r="M54" i="57"/>
  <c r="L54" i="57"/>
  <c r="K54" i="57"/>
  <c r="AZ38" i="57"/>
  <c r="AX39" i="57"/>
  <c r="AZ39" i="57"/>
  <c r="AY39" i="57"/>
  <c r="AK39" i="57"/>
  <c r="AM39" i="57"/>
  <c r="AL39" i="57"/>
  <c r="W26" i="57"/>
  <c r="X38" i="57"/>
  <c r="Y38" i="57"/>
  <c r="Z38" i="57"/>
  <c r="BL23" i="57"/>
  <c r="K10" i="57"/>
  <c r="G12" i="30" s="1"/>
  <c r="M10" i="57"/>
  <c r="I12" i="30" s="1"/>
  <c r="L10" i="57"/>
  <c r="H12" i="30" s="1"/>
  <c r="M9" i="57"/>
  <c r="I25" i="29" s="1"/>
  <c r="L9" i="57"/>
  <c r="H25" i="29" s="1"/>
  <c r="K9" i="57"/>
  <c r="G25" i="29" s="1"/>
  <c r="BJ25" i="57"/>
  <c r="Z68" i="57"/>
  <c r="Y68" i="57"/>
  <c r="X68" i="57"/>
  <c r="BK40" i="57"/>
  <c r="BM40" i="57"/>
  <c r="BL40" i="57"/>
  <c r="K38" i="57"/>
  <c r="M38" i="57"/>
  <c r="L38" i="57"/>
  <c r="M53" i="57"/>
  <c r="L53" i="57"/>
  <c r="K53" i="57"/>
  <c r="AM56" i="57"/>
  <c r="AL56" i="57"/>
  <c r="AK56" i="57"/>
  <c r="W56" i="57"/>
  <c r="X39" i="57"/>
  <c r="Z39" i="57"/>
  <c r="Y39" i="57"/>
  <c r="L11" i="57"/>
  <c r="H12" i="31" s="1"/>
  <c r="M11" i="57"/>
  <c r="I12" i="31" s="1"/>
  <c r="K11" i="57"/>
  <c r="G12" i="31" s="1"/>
  <c r="BM23" i="57"/>
  <c r="AK10" i="57"/>
  <c r="AM10" i="57"/>
  <c r="AL10" i="57"/>
  <c r="AM8" i="57"/>
  <c r="AL8" i="57"/>
  <c r="AK8" i="57"/>
  <c r="Z71" i="57"/>
  <c r="Y71" i="57"/>
  <c r="X71" i="57"/>
  <c r="AX40" i="57"/>
  <c r="AZ40" i="57"/>
  <c r="AY40" i="57"/>
  <c r="AK68" i="57"/>
  <c r="AL11" i="57"/>
  <c r="AM11" i="57"/>
  <c r="AK11" i="57"/>
  <c r="AK25" i="57"/>
  <c r="AL25" i="57"/>
  <c r="AM25" i="57"/>
  <c r="BJ10" i="57"/>
  <c r="BJ8" i="57"/>
  <c r="AX23" i="57"/>
  <c r="AZ23" i="57"/>
  <c r="AY23" i="57"/>
  <c r="X10" i="57"/>
  <c r="Z10" i="57"/>
  <c r="Y10" i="57"/>
  <c r="AW9" i="57"/>
  <c r="K25" i="57"/>
  <c r="M25" i="57"/>
  <c r="L25" i="57"/>
  <c r="AM70" i="56"/>
  <c r="AL70" i="56"/>
  <c r="AM71" i="56"/>
  <c r="AL71" i="56"/>
  <c r="AK69" i="56"/>
  <c r="W53" i="56"/>
  <c r="AX8" i="56"/>
  <c r="L25" i="56"/>
  <c r="BK39" i="56"/>
  <c r="AZ10" i="56"/>
  <c r="AY10" i="56"/>
  <c r="X11" i="56"/>
  <c r="AJ70" i="56"/>
  <c r="J68" i="56"/>
  <c r="AM69" i="56"/>
  <c r="AL69" i="56"/>
  <c r="AL56" i="56"/>
  <c r="AK56" i="56"/>
  <c r="AM56" i="56"/>
  <c r="K69" i="56"/>
  <c r="Z40" i="56"/>
  <c r="X40" i="56"/>
  <c r="Y40" i="56"/>
  <c r="AM39" i="56"/>
  <c r="AK39" i="56"/>
  <c r="AL39" i="56"/>
  <c r="BK25" i="56"/>
  <c r="K40" i="56"/>
  <c r="BL9" i="56"/>
  <c r="BM9" i="56"/>
  <c r="M25" i="56"/>
  <c r="AY9" i="56"/>
  <c r="AZ9" i="56"/>
  <c r="BL39" i="56"/>
  <c r="AX9" i="56"/>
  <c r="Z11" i="56"/>
  <c r="AM55" i="56"/>
  <c r="AL55" i="56"/>
  <c r="AK55" i="56"/>
  <c r="Z38" i="56"/>
  <c r="Y38" i="56"/>
  <c r="X38" i="56"/>
  <c r="AL54" i="56"/>
  <c r="AK54" i="56"/>
  <c r="AM54" i="56"/>
  <c r="Z69" i="56"/>
  <c r="Y69" i="56"/>
  <c r="X69" i="56"/>
  <c r="AM38" i="56"/>
  <c r="AL38" i="56"/>
  <c r="AK38" i="56"/>
  <c r="L69" i="56"/>
  <c r="AL9" i="56"/>
  <c r="AM9" i="56"/>
  <c r="AK9" i="56"/>
  <c r="Z53" i="56"/>
  <c r="Y53" i="56"/>
  <c r="X53" i="56"/>
  <c r="BL25" i="56"/>
  <c r="L40" i="56"/>
  <c r="K8" i="56"/>
  <c r="G11" i="28" s="1"/>
  <c r="M8" i="56"/>
  <c r="I11" i="28" s="1"/>
  <c r="L8" i="56"/>
  <c r="H11" i="28" s="1"/>
  <c r="AW23" i="56"/>
  <c r="M9" i="56"/>
  <c r="I24" i="29" s="1"/>
  <c r="L9" i="56"/>
  <c r="H24" i="29" s="1"/>
  <c r="K9" i="56"/>
  <c r="G24" i="29" s="1"/>
  <c r="W9" i="56"/>
  <c r="L11" i="56"/>
  <c r="H11" i="31" s="1"/>
  <c r="M11" i="56"/>
  <c r="I11" i="31" s="1"/>
  <c r="K11" i="56"/>
  <c r="G11" i="31" s="1"/>
  <c r="Z56" i="56"/>
  <c r="Y56" i="56"/>
  <c r="X56" i="56"/>
  <c r="AJ55" i="56"/>
  <c r="BK41" i="56"/>
  <c r="Z54" i="56"/>
  <c r="Y54" i="56"/>
  <c r="X54" i="56"/>
  <c r="AX41" i="56"/>
  <c r="AW38" i="56"/>
  <c r="BJ9" i="56"/>
  <c r="Z9" i="56"/>
  <c r="Y9" i="56"/>
  <c r="X9" i="56"/>
  <c r="AY8" i="56"/>
  <c r="AY11" i="56"/>
  <c r="AZ11" i="56"/>
  <c r="Z55" i="56"/>
  <c r="Y55" i="56"/>
  <c r="X55" i="56"/>
  <c r="M56" i="56"/>
  <c r="K56" i="56"/>
  <c r="L56" i="56"/>
  <c r="W54" i="56"/>
  <c r="AL68" i="56"/>
  <c r="AK68" i="56"/>
  <c r="BM38" i="56"/>
  <c r="BL38" i="56"/>
  <c r="BK38" i="56"/>
  <c r="W69" i="56"/>
  <c r="AY41" i="56"/>
  <c r="Z39" i="56"/>
  <c r="Y39" i="56"/>
  <c r="X39" i="56"/>
  <c r="AZ8" i="56"/>
  <c r="W10" i="56"/>
  <c r="K71" i="56"/>
  <c r="AM68" i="56"/>
  <c r="M41" i="56"/>
  <c r="K41" i="56"/>
  <c r="L41" i="56"/>
  <c r="AX26" i="56"/>
  <c r="AZ38" i="56"/>
  <c r="AY38" i="56"/>
  <c r="AX38" i="56"/>
  <c r="M54" i="56"/>
  <c r="L54" i="56"/>
  <c r="K54" i="56"/>
  <c r="BL11" i="56"/>
  <c r="BM11" i="56"/>
  <c r="AX23" i="56"/>
  <c r="BK9" i="56"/>
  <c r="Z71" i="56"/>
  <c r="Y71" i="56"/>
  <c r="X71" i="56"/>
  <c r="L71" i="56"/>
  <c r="AM41" i="56"/>
  <c r="AL41" i="56"/>
  <c r="AK41" i="56"/>
  <c r="Y68" i="56"/>
  <c r="AY26" i="56"/>
  <c r="W24" i="56"/>
  <c r="W39" i="56"/>
  <c r="AY23" i="56"/>
  <c r="AL11" i="56"/>
  <c r="AM11" i="56"/>
  <c r="AK11" i="56"/>
  <c r="AX11" i="56"/>
  <c r="Z70" i="56"/>
  <c r="Y70" i="56"/>
  <c r="X70" i="56"/>
  <c r="W71" i="56"/>
  <c r="M55" i="56"/>
  <c r="K55" i="56"/>
  <c r="L55" i="56"/>
  <c r="AM53" i="56"/>
  <c r="AL53" i="56"/>
  <c r="AK53" i="56"/>
  <c r="M53" i="56"/>
  <c r="L53" i="56"/>
  <c r="K53" i="56"/>
  <c r="AJ54" i="56"/>
  <c r="Y24" i="56"/>
  <c r="BM8" i="56"/>
  <c r="BL8" i="56"/>
  <c r="Z8" i="56"/>
  <c r="Y8" i="56"/>
  <c r="X8" i="56"/>
  <c r="BJ11" i="56"/>
  <c r="AM41" i="55"/>
  <c r="AK41" i="55"/>
  <c r="AL41" i="55"/>
  <c r="J69" i="55"/>
  <c r="AZ41" i="55"/>
  <c r="AY41" i="55"/>
  <c r="AX41" i="55"/>
  <c r="Z70" i="55"/>
  <c r="Y70" i="55"/>
  <c r="X70" i="55"/>
  <c r="BM40" i="55"/>
  <c r="BM39" i="55"/>
  <c r="AM39" i="55"/>
  <c r="AL39" i="55"/>
  <c r="AK39" i="55"/>
  <c r="Z11" i="55"/>
  <c r="Z24" i="55"/>
  <c r="Z8" i="55"/>
  <c r="AZ8" i="55"/>
  <c r="BL8" i="55"/>
  <c r="L71" i="55"/>
  <c r="K71" i="55"/>
  <c r="M70" i="55"/>
  <c r="AJ56" i="55"/>
  <c r="M41" i="55"/>
  <c r="L41" i="55"/>
  <c r="K41" i="55"/>
  <c r="L68" i="55"/>
  <c r="Z55" i="55"/>
  <c r="Y55" i="55"/>
  <c r="X55" i="55"/>
  <c r="BK11" i="55"/>
  <c r="AZ38" i="55"/>
  <c r="AY38" i="55"/>
  <c r="AX38" i="55"/>
  <c r="Y26" i="55"/>
  <c r="Z26" i="55"/>
  <c r="X26" i="55"/>
  <c r="AL8" i="55"/>
  <c r="W10" i="55"/>
  <c r="BM23" i="55"/>
  <c r="Y8" i="55"/>
  <c r="BM10" i="55"/>
  <c r="BL10" i="55"/>
  <c r="AY8" i="55"/>
  <c r="BM8" i="55"/>
  <c r="AM56" i="55"/>
  <c r="AL56" i="55"/>
  <c r="AK56" i="55"/>
  <c r="AM70" i="55"/>
  <c r="AL70" i="55"/>
  <c r="W40" i="55"/>
  <c r="W68" i="55"/>
  <c r="BL40" i="55"/>
  <c r="W70" i="55"/>
  <c r="M68" i="55"/>
  <c r="Z56" i="55"/>
  <c r="Y56" i="55"/>
  <c r="X56" i="55"/>
  <c r="BM26" i="55"/>
  <c r="X53" i="55"/>
  <c r="BL11" i="55"/>
  <c r="BM11" i="55"/>
  <c r="AY26" i="55"/>
  <c r="AX26" i="55"/>
  <c r="AZ26" i="55"/>
  <c r="J39" i="55"/>
  <c r="AM8" i="55"/>
  <c r="X10" i="55"/>
  <c r="Z10" i="55"/>
  <c r="Y10" i="55"/>
  <c r="K9" i="55"/>
  <c r="G27" i="29" s="1"/>
  <c r="M9" i="55"/>
  <c r="I27" i="29" s="1"/>
  <c r="L9" i="55"/>
  <c r="H27" i="29" s="1"/>
  <c r="BL26" i="55"/>
  <c r="L26" i="55"/>
  <c r="AM11" i="55"/>
  <c r="AL11" i="55"/>
  <c r="AK11" i="55"/>
  <c r="L24" i="55"/>
  <c r="AZ40" i="55"/>
  <c r="AX40" i="55"/>
  <c r="AY40" i="55"/>
  <c r="Y53" i="55"/>
  <c r="AW10" i="55"/>
  <c r="AW9" i="55"/>
  <c r="J70" i="55"/>
  <c r="M69" i="55"/>
  <c r="AM69" i="55"/>
  <c r="AL69" i="55"/>
  <c r="Y69" i="55"/>
  <c r="J56" i="55"/>
  <c r="AZ11" i="55"/>
  <c r="AY11" i="55"/>
  <c r="M39" i="55"/>
  <c r="L39" i="55"/>
  <c r="K39" i="55"/>
  <c r="M8" i="55"/>
  <c r="I14" i="28" s="1"/>
  <c r="AJ10" i="55"/>
  <c r="M26" i="55"/>
  <c r="M24" i="55"/>
  <c r="M54" i="55"/>
  <c r="L54" i="55"/>
  <c r="K54" i="55"/>
  <c r="Z68" i="55"/>
  <c r="Y68" i="55"/>
  <c r="X68" i="55"/>
  <c r="BM41" i="55"/>
  <c r="BL41" i="55"/>
  <c r="BK41" i="55"/>
  <c r="AM55" i="55"/>
  <c r="AL55" i="55"/>
  <c r="AK55" i="55"/>
  <c r="Z69" i="55"/>
  <c r="M55" i="55"/>
  <c r="L55" i="55"/>
  <c r="K55" i="55"/>
  <c r="X40" i="55"/>
  <c r="M11" i="55"/>
  <c r="I14" i="31" s="1"/>
  <c r="L11" i="55"/>
  <c r="H14" i="31" s="1"/>
  <c r="K11" i="55"/>
  <c r="G14" i="31" s="1"/>
  <c r="AJ26" i="55"/>
  <c r="K8" i="55"/>
  <c r="G14" i="28" s="1"/>
  <c r="AZ10" i="55"/>
  <c r="AY10" i="55"/>
  <c r="AK10" i="55"/>
  <c r="AM10" i="55"/>
  <c r="AL10" i="55"/>
  <c r="K10" i="55"/>
  <c r="G14" i="30" s="1"/>
  <c r="L10" i="55"/>
  <c r="H14" i="30" s="1"/>
  <c r="M10" i="55"/>
  <c r="I14" i="30" s="1"/>
  <c r="AK9" i="55"/>
  <c r="AM9" i="55"/>
  <c r="AL9" i="55"/>
  <c r="AZ9" i="55"/>
  <c r="AY9" i="55"/>
  <c r="AY23" i="55"/>
  <c r="AM71" i="55"/>
  <c r="AL71" i="55"/>
  <c r="AM54" i="55"/>
  <c r="AL54" i="55"/>
  <c r="AK54" i="55"/>
  <c r="AJ69" i="55"/>
  <c r="AL68" i="55"/>
  <c r="M56" i="55"/>
  <c r="L56" i="55"/>
  <c r="K56" i="55"/>
  <c r="AK68" i="55"/>
  <c r="BK39" i="55"/>
  <c r="Z54" i="55"/>
  <c r="Y54" i="55"/>
  <c r="X54" i="55"/>
  <c r="Y40" i="55"/>
  <c r="AJ53" i="55"/>
  <c r="Y9" i="55"/>
  <c r="X9" i="55"/>
  <c r="Z9" i="55"/>
  <c r="X11" i="55"/>
  <c r="Y24" i="55"/>
  <c r="Z71" i="55"/>
  <c r="Y71" i="55"/>
  <c r="X71" i="55"/>
  <c r="M53" i="55"/>
  <c r="L53" i="55"/>
  <c r="K53" i="55"/>
  <c r="AM68" i="55"/>
  <c r="W54" i="55"/>
  <c r="AW38" i="55"/>
  <c r="AM53" i="55"/>
  <c r="AK53" i="55"/>
  <c r="AL53" i="55"/>
  <c r="W9" i="55"/>
  <c r="BL23" i="55"/>
  <c r="AZ23" i="55"/>
  <c r="AK71" i="54"/>
  <c r="AM71" i="54"/>
  <c r="AL71" i="54"/>
  <c r="AM55" i="54"/>
  <c r="AL55" i="54"/>
  <c r="AK55" i="54"/>
  <c r="W71" i="54"/>
  <c r="M53" i="54"/>
  <c r="L53" i="54"/>
  <c r="K53" i="54"/>
  <c r="Y69" i="54"/>
  <c r="W56" i="54"/>
  <c r="BK40" i="54"/>
  <c r="BL40" i="54"/>
  <c r="BM40" i="54"/>
  <c r="AL25" i="54"/>
  <c r="BM23" i="54"/>
  <c r="BK23" i="54"/>
  <c r="BL23" i="54"/>
  <c r="W11" i="54"/>
  <c r="AX9" i="54"/>
  <c r="BK9" i="54"/>
  <c r="AM9" i="54"/>
  <c r="AL9" i="54"/>
  <c r="AK9" i="54"/>
  <c r="BM10" i="54"/>
  <c r="BL10" i="54"/>
  <c r="AK41" i="54"/>
  <c r="AM41" i="54"/>
  <c r="AL41" i="54"/>
  <c r="Z68" i="54"/>
  <c r="Y68" i="54"/>
  <c r="X68" i="54"/>
  <c r="AM54" i="54"/>
  <c r="AL54" i="54"/>
  <c r="AK54" i="54"/>
  <c r="AM69" i="54"/>
  <c r="AL69" i="54"/>
  <c r="AZ24" i="54"/>
  <c r="AX24" i="54"/>
  <c r="AY24" i="54"/>
  <c r="J38" i="54"/>
  <c r="AM26" i="54"/>
  <c r="AL26" i="54"/>
  <c r="AK26" i="54"/>
  <c r="X40" i="54"/>
  <c r="Z40" i="54"/>
  <c r="Y40" i="54"/>
  <c r="AW38" i="54"/>
  <c r="X39" i="54"/>
  <c r="Y39" i="54"/>
  <c r="Z39" i="54"/>
  <c r="BK39" i="54"/>
  <c r="BM39" i="54"/>
  <c r="BL39" i="54"/>
  <c r="W38" i="54"/>
  <c r="AM25" i="54"/>
  <c r="AZ23" i="54"/>
  <c r="AX23" i="54"/>
  <c r="AY23" i="54"/>
  <c r="W8" i="54"/>
  <c r="BL8" i="54"/>
  <c r="BM8" i="54"/>
  <c r="M9" i="54"/>
  <c r="I22" i="29" s="1"/>
  <c r="L9" i="54"/>
  <c r="H22" i="29" s="1"/>
  <c r="K9" i="54"/>
  <c r="G22" i="29" s="1"/>
  <c r="AL11" i="54"/>
  <c r="AM11" i="54"/>
  <c r="AK11" i="54"/>
  <c r="AW10" i="54"/>
  <c r="AJ71" i="54"/>
  <c r="AM53" i="54"/>
  <c r="AL53" i="54"/>
  <c r="AK53" i="54"/>
  <c r="J71" i="54"/>
  <c r="Z56" i="54"/>
  <c r="Y56" i="54"/>
  <c r="X56" i="54"/>
  <c r="M56" i="54"/>
  <c r="L56" i="54"/>
  <c r="K56" i="54"/>
  <c r="BJ11" i="54"/>
  <c r="J40" i="54"/>
  <c r="AM23" i="54"/>
  <c r="AK23" i="54"/>
  <c r="AL23" i="54"/>
  <c r="K11" i="54"/>
  <c r="G10" i="31" s="1"/>
  <c r="Z70" i="54"/>
  <c r="Y70" i="54"/>
  <c r="X70" i="54"/>
  <c r="BK41" i="54"/>
  <c r="BM41" i="54"/>
  <c r="BL41" i="54"/>
  <c r="AX41" i="54"/>
  <c r="AZ41" i="54"/>
  <c r="AY41" i="54"/>
  <c r="AK40" i="54"/>
  <c r="AM40" i="54"/>
  <c r="AL40" i="54"/>
  <c r="J41" i="54"/>
  <c r="AJ39" i="54"/>
  <c r="Z25" i="54"/>
  <c r="Y25" i="54"/>
  <c r="X25" i="54"/>
  <c r="AW40" i="54"/>
  <c r="K39" i="54"/>
  <c r="M39" i="54"/>
  <c r="L39" i="54"/>
  <c r="L25" i="54"/>
  <c r="Z23" i="54"/>
  <c r="X23" i="54"/>
  <c r="Y23" i="54"/>
  <c r="AL8" i="54"/>
  <c r="AK8" i="54"/>
  <c r="AM8" i="54"/>
  <c r="M11" i="54"/>
  <c r="I10" i="31" s="1"/>
  <c r="AZ10" i="54"/>
  <c r="AY10" i="54"/>
  <c r="Z55" i="54"/>
  <c r="Y55" i="54"/>
  <c r="X55" i="54"/>
  <c r="Z54" i="54"/>
  <c r="Y54" i="54"/>
  <c r="X54" i="54"/>
  <c r="L70" i="54"/>
  <c r="BL11" i="54"/>
  <c r="BM11" i="54"/>
  <c r="AJ40" i="54"/>
  <c r="BM24" i="54"/>
  <c r="BL24" i="54"/>
  <c r="BK24" i="54"/>
  <c r="AY11" i="54"/>
  <c r="AZ11" i="54"/>
  <c r="K40" i="54"/>
  <c r="L40" i="54"/>
  <c r="M40" i="54"/>
  <c r="AW26" i="54"/>
  <c r="M25" i="54"/>
  <c r="M23" i="54"/>
  <c r="K23" i="54"/>
  <c r="L23" i="54"/>
  <c r="AY8" i="54"/>
  <c r="AZ8" i="54"/>
  <c r="AM70" i="54"/>
  <c r="AL70" i="54"/>
  <c r="Z53" i="54"/>
  <c r="Y53" i="54"/>
  <c r="X53" i="54"/>
  <c r="L68" i="54"/>
  <c r="M70" i="54"/>
  <c r="M26" i="54"/>
  <c r="L26" i="54"/>
  <c r="K26" i="54"/>
  <c r="BK38" i="54"/>
  <c r="BL38" i="54"/>
  <c r="BM38" i="54"/>
  <c r="BM25" i="54"/>
  <c r="BL25" i="54"/>
  <c r="BK25" i="54"/>
  <c r="K41" i="54"/>
  <c r="M41" i="54"/>
  <c r="L41" i="54"/>
  <c r="AK39" i="54"/>
  <c r="AM39" i="54"/>
  <c r="AL39" i="54"/>
  <c r="J11" i="54"/>
  <c r="F10" i="31" s="1"/>
  <c r="X10" i="54"/>
  <c r="Z10" i="54"/>
  <c r="Y10" i="54"/>
  <c r="AK38" i="54"/>
  <c r="AL38" i="54"/>
  <c r="AM38" i="54"/>
  <c r="AX40" i="54"/>
  <c r="AZ40" i="54"/>
  <c r="AY40" i="54"/>
  <c r="AM24" i="54"/>
  <c r="AK24" i="54"/>
  <c r="AL24" i="54"/>
  <c r="BM9" i="54"/>
  <c r="BL9" i="54"/>
  <c r="J8" i="54"/>
  <c r="F10" i="28" s="1"/>
  <c r="L10" i="54"/>
  <c r="H10" i="30" s="1"/>
  <c r="M55" i="54"/>
  <c r="L55" i="54"/>
  <c r="K55" i="54"/>
  <c r="Z26" i="54"/>
  <c r="Y26" i="54"/>
  <c r="X26" i="54"/>
  <c r="AZ26" i="54"/>
  <c r="AY26" i="54"/>
  <c r="AX26" i="54"/>
  <c r="Z24" i="54"/>
  <c r="X24" i="54"/>
  <c r="Y24" i="54"/>
  <c r="AZ9" i="54"/>
  <c r="AY9" i="54"/>
  <c r="K8" i="54"/>
  <c r="G10" i="28" s="1"/>
  <c r="M8" i="54"/>
  <c r="I10" i="28" s="1"/>
  <c r="L8" i="54"/>
  <c r="H10" i="28" s="1"/>
  <c r="M10" i="54"/>
  <c r="I10" i="30" s="1"/>
  <c r="Z9" i="54"/>
  <c r="Y9" i="54"/>
  <c r="X9" i="54"/>
  <c r="BJ10" i="54"/>
  <c r="Z71" i="54"/>
  <c r="Y71" i="54"/>
  <c r="X71" i="54"/>
  <c r="M54" i="54"/>
  <c r="L54" i="54"/>
  <c r="K54" i="54"/>
  <c r="W68" i="54"/>
  <c r="W69" i="54"/>
  <c r="AM56" i="54"/>
  <c r="AL56" i="54"/>
  <c r="AK56" i="54"/>
  <c r="J26" i="54"/>
  <c r="X41" i="54"/>
  <c r="Z41" i="54"/>
  <c r="Y41" i="54"/>
  <c r="AX39" i="54"/>
  <c r="AZ39" i="54"/>
  <c r="AY39" i="54"/>
  <c r="K38" i="54"/>
  <c r="M38" i="54"/>
  <c r="L38" i="54"/>
  <c r="BJ25" i="54"/>
  <c r="AX38" i="54"/>
  <c r="AZ38" i="54"/>
  <c r="AY38" i="54"/>
  <c r="W39" i="54"/>
  <c r="X38" i="54"/>
  <c r="Z38" i="54"/>
  <c r="Y38" i="54"/>
  <c r="M24" i="54"/>
  <c r="K24" i="54"/>
  <c r="L24" i="54"/>
  <c r="Y11" i="54"/>
  <c r="Z11" i="54"/>
  <c r="X11" i="54"/>
  <c r="Y8" i="54"/>
  <c r="X8" i="54"/>
  <c r="Z8" i="54"/>
  <c r="BJ9" i="54"/>
  <c r="BK10" i="54"/>
  <c r="E21" i="29"/>
  <c r="B21" i="29"/>
  <c r="D21" i="29"/>
  <c r="C21" i="29"/>
  <c r="D20" i="29"/>
  <c r="C20" i="29"/>
  <c r="B20" i="29"/>
  <c r="E20" i="29"/>
  <c r="E19" i="29"/>
  <c r="C19" i="29"/>
  <c r="D19" i="29"/>
  <c r="B19" i="29"/>
  <c r="G24" i="35" l="1"/>
  <c r="H31" i="34"/>
  <c r="G31" i="34"/>
  <c r="F24" i="35"/>
  <c r="I31" i="35"/>
  <c r="J43" i="34"/>
  <c r="G25" i="35"/>
  <c r="H41" i="34"/>
  <c r="I33" i="35"/>
  <c r="J34" i="34"/>
  <c r="H31" i="35"/>
  <c r="I43" i="34"/>
  <c r="I25" i="35"/>
  <c r="J41" i="34"/>
  <c r="H28" i="35"/>
  <c r="I42" i="34"/>
  <c r="G31" i="35"/>
  <c r="H43" i="34"/>
  <c r="G34" i="35"/>
  <c r="H44" i="34"/>
  <c r="I28" i="35"/>
  <c r="J42" i="34"/>
  <c r="H32" i="34"/>
  <c r="G27" i="35"/>
  <c r="H34" i="35"/>
  <c r="I44" i="34"/>
  <c r="G28" i="35"/>
  <c r="H42" i="34"/>
  <c r="H27" i="35"/>
  <c r="I32" i="34"/>
  <c r="N32" i="34" s="1"/>
  <c r="I34" i="35"/>
  <c r="J44" i="34"/>
  <c r="I30" i="35"/>
  <c r="J33" i="34"/>
  <c r="I27" i="35"/>
  <c r="J32" i="34"/>
  <c r="H24" i="35"/>
  <c r="I31" i="34"/>
  <c r="N31" i="34" s="1"/>
  <c r="G33" i="35"/>
  <c r="H34" i="34"/>
  <c r="I24" i="35"/>
  <c r="J31" i="34"/>
  <c r="I33" i="34"/>
  <c r="N33" i="34" s="1"/>
  <c r="H30" i="35"/>
  <c r="F33" i="35"/>
  <c r="G34" i="34"/>
  <c r="F28" i="35"/>
  <c r="G42" i="34"/>
  <c r="E18" i="29" l="1"/>
  <c r="D18" i="29"/>
  <c r="C18" i="29"/>
  <c r="B18" i="29"/>
  <c r="E16" i="29" l="1"/>
  <c r="D16" i="29"/>
  <c r="C16" i="29"/>
  <c r="B16" i="29"/>
  <c r="E15" i="29" l="1"/>
  <c r="C15" i="29"/>
  <c r="D15" i="29"/>
  <c r="B15" i="29"/>
  <c r="D14" i="29"/>
  <c r="E14" i="29"/>
  <c r="C14" i="29"/>
  <c r="B14" i="29"/>
  <c r="E13" i="29"/>
  <c r="D13" i="29"/>
  <c r="C13" i="29"/>
  <c r="B13" i="29"/>
  <c r="E12" i="29" l="1"/>
  <c r="D12" i="29"/>
  <c r="C12" i="29"/>
  <c r="B12" i="29"/>
  <c r="E11" i="29"/>
  <c r="D11" i="29"/>
  <c r="B11" i="29"/>
  <c r="C11" i="29"/>
  <c r="E10" i="29"/>
  <c r="D10" i="29"/>
  <c r="C10" i="29"/>
  <c r="B10" i="29"/>
  <c r="AM71" i="53" l="1"/>
  <c r="AL71" i="53"/>
  <c r="AK71" i="53"/>
  <c r="AJ71" i="53"/>
  <c r="Z71" i="53"/>
  <c r="Y71" i="53"/>
  <c r="X71" i="53"/>
  <c r="W71" i="53"/>
  <c r="M71" i="53"/>
  <c r="L71" i="53"/>
  <c r="K71" i="53"/>
  <c r="J71" i="53"/>
  <c r="AM70" i="53"/>
  <c r="AL70" i="53"/>
  <c r="AK70" i="53"/>
  <c r="AJ70" i="53"/>
  <c r="Z70" i="53"/>
  <c r="Y70" i="53"/>
  <c r="X70" i="53"/>
  <c r="W70" i="53"/>
  <c r="M70" i="53"/>
  <c r="L70" i="53"/>
  <c r="K70" i="53"/>
  <c r="J70" i="53"/>
  <c r="AM68" i="53"/>
  <c r="AL68" i="53"/>
  <c r="AK68" i="53"/>
  <c r="AJ68" i="53"/>
  <c r="Z68" i="53"/>
  <c r="Y68" i="53"/>
  <c r="X68" i="53"/>
  <c r="W68" i="53"/>
  <c r="M68" i="53"/>
  <c r="L68" i="53"/>
  <c r="K68" i="53"/>
  <c r="J68" i="53"/>
  <c r="AH62" i="53"/>
  <c r="U62" i="53"/>
  <c r="H62" i="53"/>
  <c r="AM56" i="53"/>
  <c r="AL56" i="53"/>
  <c r="AK56" i="53"/>
  <c r="AJ56" i="53"/>
  <c r="Z56" i="53"/>
  <c r="Y56" i="53"/>
  <c r="X56" i="53"/>
  <c r="W56" i="53"/>
  <c r="M56" i="53"/>
  <c r="L56" i="53"/>
  <c r="K56" i="53"/>
  <c r="J56" i="53"/>
  <c r="AM55" i="53"/>
  <c r="AL55" i="53"/>
  <c r="AK55" i="53"/>
  <c r="AJ55" i="53"/>
  <c r="Z55" i="53"/>
  <c r="Y55" i="53"/>
  <c r="X55" i="53"/>
  <c r="W55" i="53"/>
  <c r="M55" i="53"/>
  <c r="L55" i="53"/>
  <c r="K55" i="53"/>
  <c r="J55" i="53"/>
  <c r="AM53" i="53"/>
  <c r="AL53" i="53"/>
  <c r="AK53" i="53"/>
  <c r="AJ53" i="53"/>
  <c r="Z53" i="53"/>
  <c r="Y53" i="53"/>
  <c r="X53" i="53"/>
  <c r="W53" i="53"/>
  <c r="M53" i="53"/>
  <c r="L53" i="53"/>
  <c r="K53" i="53"/>
  <c r="J53" i="53"/>
  <c r="AH47" i="53"/>
  <c r="U47" i="53"/>
  <c r="H47" i="53"/>
  <c r="BM41" i="53"/>
  <c r="BL41" i="53"/>
  <c r="BK41" i="53"/>
  <c r="BJ41" i="53"/>
  <c r="AM41" i="53"/>
  <c r="AL41" i="53"/>
  <c r="AK41" i="53"/>
  <c r="AJ41" i="53"/>
  <c r="Z41" i="53"/>
  <c r="Y41" i="53"/>
  <c r="X41" i="53"/>
  <c r="W41" i="53"/>
  <c r="M41" i="53"/>
  <c r="L41" i="53"/>
  <c r="K41" i="53"/>
  <c r="J41" i="53"/>
  <c r="BM40" i="53"/>
  <c r="BL40" i="53"/>
  <c r="BK40" i="53"/>
  <c r="BJ40" i="53"/>
  <c r="AM40" i="53"/>
  <c r="AL40" i="53"/>
  <c r="AK40" i="53"/>
  <c r="AJ40" i="53"/>
  <c r="Z40" i="53"/>
  <c r="Y40" i="53"/>
  <c r="X40" i="53"/>
  <c r="W40" i="53"/>
  <c r="M40" i="53"/>
  <c r="L40" i="53"/>
  <c r="K40" i="53"/>
  <c r="J40" i="53"/>
  <c r="BM38" i="53"/>
  <c r="BL38" i="53"/>
  <c r="BK38" i="53"/>
  <c r="BJ38" i="53"/>
  <c r="AM38" i="53"/>
  <c r="AL38" i="53"/>
  <c r="AK38" i="53"/>
  <c r="AJ38" i="53"/>
  <c r="Z38" i="53"/>
  <c r="Y38" i="53"/>
  <c r="X38" i="53"/>
  <c r="W38" i="53"/>
  <c r="M38" i="53"/>
  <c r="L38" i="53"/>
  <c r="K38" i="53"/>
  <c r="J38" i="53"/>
  <c r="BH32" i="53"/>
  <c r="AU32" i="53"/>
  <c r="AH32" i="53"/>
  <c r="U32" i="53"/>
  <c r="H32" i="53"/>
  <c r="BM26" i="53"/>
  <c r="BL26" i="53"/>
  <c r="BK26" i="53"/>
  <c r="BJ26" i="53"/>
  <c r="AM26" i="53"/>
  <c r="AL26" i="53"/>
  <c r="AK26" i="53"/>
  <c r="AJ26" i="53"/>
  <c r="Z26" i="53"/>
  <c r="Y26" i="53"/>
  <c r="X26" i="53"/>
  <c r="W26" i="53"/>
  <c r="M26" i="53"/>
  <c r="L26" i="53"/>
  <c r="K26" i="53"/>
  <c r="J26" i="53"/>
  <c r="BM25" i="53"/>
  <c r="BL25" i="53"/>
  <c r="BK25" i="53"/>
  <c r="BJ25" i="53"/>
  <c r="AM25" i="53"/>
  <c r="AL25" i="53"/>
  <c r="AK25" i="53"/>
  <c r="AJ25" i="53"/>
  <c r="Z25" i="53"/>
  <c r="Y25" i="53"/>
  <c r="X25" i="53"/>
  <c r="W25" i="53"/>
  <c r="M25" i="53"/>
  <c r="L25" i="53"/>
  <c r="K25" i="53"/>
  <c r="J25" i="53"/>
  <c r="BM23" i="53"/>
  <c r="BL23" i="53"/>
  <c r="BK23" i="53"/>
  <c r="BJ23" i="53"/>
  <c r="AM23" i="53"/>
  <c r="AL23" i="53"/>
  <c r="AK23" i="53"/>
  <c r="AJ23" i="53"/>
  <c r="Z23" i="53"/>
  <c r="Y23" i="53"/>
  <c r="X23" i="53"/>
  <c r="W23" i="53"/>
  <c r="M23" i="53"/>
  <c r="L23" i="53"/>
  <c r="K23" i="53"/>
  <c r="J23" i="53"/>
  <c r="BH17" i="53"/>
  <c r="AU17" i="53"/>
  <c r="AH17" i="53"/>
  <c r="U17" i="53"/>
  <c r="H17" i="53"/>
  <c r="BM11" i="53"/>
  <c r="BL11" i="53"/>
  <c r="BK11" i="53"/>
  <c r="BJ11" i="53"/>
  <c r="AM11" i="53"/>
  <c r="AL11" i="53"/>
  <c r="AK11" i="53"/>
  <c r="AJ11" i="53"/>
  <c r="Z11" i="53"/>
  <c r="Y11" i="53"/>
  <c r="X11" i="53"/>
  <c r="W11" i="53"/>
  <c r="M11" i="53"/>
  <c r="L11" i="53"/>
  <c r="K11" i="53"/>
  <c r="J11" i="53"/>
  <c r="BM10" i="53"/>
  <c r="BL10" i="53"/>
  <c r="BK10" i="53"/>
  <c r="BJ10" i="53"/>
  <c r="AM10" i="53"/>
  <c r="AL10" i="53"/>
  <c r="AK10" i="53"/>
  <c r="AJ10" i="53"/>
  <c r="Z10" i="53"/>
  <c r="Y10" i="53"/>
  <c r="X10" i="53"/>
  <c r="W10" i="53"/>
  <c r="M10" i="53"/>
  <c r="L10" i="53"/>
  <c r="K10" i="53"/>
  <c r="J10" i="53"/>
  <c r="BM8" i="53"/>
  <c r="BL8" i="53"/>
  <c r="BK8" i="53"/>
  <c r="BJ8" i="53"/>
  <c r="AM8" i="53"/>
  <c r="AL8" i="53"/>
  <c r="AK8" i="53"/>
  <c r="AJ8" i="53"/>
  <c r="Z8" i="53"/>
  <c r="Y8" i="53"/>
  <c r="X8" i="53"/>
  <c r="W8" i="53"/>
  <c r="M8" i="53"/>
  <c r="L8" i="53"/>
  <c r="K8" i="53"/>
  <c r="J8" i="53"/>
  <c r="BH2" i="53"/>
  <c r="AU2" i="53"/>
  <c r="AH2" i="53"/>
  <c r="U2" i="53"/>
  <c r="AM71" i="52"/>
  <c r="AL71" i="52"/>
  <c r="AK71" i="52"/>
  <c r="AJ71" i="52"/>
  <c r="Z71" i="52"/>
  <c r="Y71" i="52"/>
  <c r="X71" i="52"/>
  <c r="W71" i="52"/>
  <c r="M71" i="52"/>
  <c r="L71" i="52"/>
  <c r="K71" i="52"/>
  <c r="J71" i="52"/>
  <c r="AM70" i="52"/>
  <c r="AL70" i="52"/>
  <c r="AK70" i="52"/>
  <c r="AJ70" i="52"/>
  <c r="Z70" i="52"/>
  <c r="Y70" i="52"/>
  <c r="X70" i="52"/>
  <c r="W70" i="52"/>
  <c r="M70" i="52"/>
  <c r="L70" i="52"/>
  <c r="K70" i="52"/>
  <c r="J70" i="52"/>
  <c r="AM68" i="52"/>
  <c r="AL68" i="52"/>
  <c r="AK68" i="52"/>
  <c r="AJ68" i="52"/>
  <c r="Z68" i="52"/>
  <c r="Y68" i="52"/>
  <c r="X68" i="52"/>
  <c r="W68" i="52"/>
  <c r="M68" i="52"/>
  <c r="L68" i="52"/>
  <c r="K68" i="52"/>
  <c r="J68" i="52"/>
  <c r="AH62" i="52"/>
  <c r="U62" i="52"/>
  <c r="H62" i="52"/>
  <c r="AM56" i="52"/>
  <c r="AL56" i="52"/>
  <c r="AK56" i="52"/>
  <c r="AJ56" i="52"/>
  <c r="Z56" i="52"/>
  <c r="Y56" i="52"/>
  <c r="X56" i="52"/>
  <c r="W56" i="52"/>
  <c r="M56" i="52"/>
  <c r="L56" i="52"/>
  <c r="K56" i="52"/>
  <c r="J56" i="52"/>
  <c r="AM55" i="52"/>
  <c r="AL55" i="52"/>
  <c r="AK55" i="52"/>
  <c r="AJ55" i="52"/>
  <c r="Z55" i="52"/>
  <c r="Y55" i="52"/>
  <c r="X55" i="52"/>
  <c r="W55" i="52"/>
  <c r="M55" i="52"/>
  <c r="L55" i="52"/>
  <c r="K55" i="52"/>
  <c r="J55" i="52"/>
  <c r="W54" i="52"/>
  <c r="J54" i="52"/>
  <c r="AM53" i="52"/>
  <c r="AL53" i="52"/>
  <c r="AK53" i="52"/>
  <c r="AJ53" i="52"/>
  <c r="Z53" i="52"/>
  <c r="Y53" i="52"/>
  <c r="X53" i="52"/>
  <c r="W53" i="52"/>
  <c r="M53" i="52"/>
  <c r="L53" i="52"/>
  <c r="K53" i="52"/>
  <c r="J53" i="52"/>
  <c r="AH47" i="52"/>
  <c r="U47" i="52"/>
  <c r="H47" i="52"/>
  <c r="BM41" i="52"/>
  <c r="BL41" i="52"/>
  <c r="BK41" i="52"/>
  <c r="BJ41" i="52"/>
  <c r="AM41" i="52"/>
  <c r="AL41" i="52"/>
  <c r="AK41" i="52"/>
  <c r="AJ41" i="52"/>
  <c r="Z41" i="52"/>
  <c r="Y41" i="52"/>
  <c r="X41" i="52"/>
  <c r="W41" i="52"/>
  <c r="M41" i="52"/>
  <c r="L41" i="52"/>
  <c r="K41" i="52"/>
  <c r="J41" i="52"/>
  <c r="BM40" i="52"/>
  <c r="BL40" i="52"/>
  <c r="BK40" i="52"/>
  <c r="BJ40" i="52"/>
  <c r="AM40" i="52"/>
  <c r="AL40" i="52"/>
  <c r="AK40" i="52"/>
  <c r="AJ40" i="52"/>
  <c r="Z40" i="52"/>
  <c r="Y40" i="52"/>
  <c r="X40" i="52"/>
  <c r="W40" i="52"/>
  <c r="M40" i="52"/>
  <c r="L40" i="52"/>
  <c r="K40" i="52"/>
  <c r="J40" i="52"/>
  <c r="BM38" i="52"/>
  <c r="BL38" i="52"/>
  <c r="BK38" i="52"/>
  <c r="BJ38" i="52"/>
  <c r="AM38" i="52"/>
  <c r="AL38" i="52"/>
  <c r="AK38" i="52"/>
  <c r="AJ38" i="52"/>
  <c r="Z38" i="52"/>
  <c r="Y38" i="52"/>
  <c r="X38" i="52"/>
  <c r="W38" i="52"/>
  <c r="M38" i="52"/>
  <c r="L38" i="52"/>
  <c r="K38" i="52"/>
  <c r="J38" i="52"/>
  <c r="BH32" i="52"/>
  <c r="AU32" i="52"/>
  <c r="AH32" i="52"/>
  <c r="U32" i="52"/>
  <c r="H32" i="52"/>
  <c r="BM26" i="52"/>
  <c r="BL26" i="52"/>
  <c r="BK26" i="52"/>
  <c r="BJ26" i="52"/>
  <c r="AM26" i="52"/>
  <c r="AL26" i="52"/>
  <c r="AK26" i="52"/>
  <c r="AJ26" i="52"/>
  <c r="Z26" i="52"/>
  <c r="Y26" i="52"/>
  <c r="X26" i="52"/>
  <c r="W26" i="52"/>
  <c r="M26" i="52"/>
  <c r="L26" i="52"/>
  <c r="K26" i="52"/>
  <c r="J26" i="52"/>
  <c r="BM25" i="52"/>
  <c r="BL25" i="52"/>
  <c r="BK25" i="52"/>
  <c r="BJ25" i="52"/>
  <c r="AM25" i="52"/>
  <c r="AL25" i="52"/>
  <c r="AK25" i="52"/>
  <c r="AJ25" i="52"/>
  <c r="Z25" i="52"/>
  <c r="Y25" i="52"/>
  <c r="X25" i="52"/>
  <c r="W25" i="52"/>
  <c r="M25" i="52"/>
  <c r="L25" i="52"/>
  <c r="K25" i="52"/>
  <c r="J25" i="52"/>
  <c r="BK24" i="52"/>
  <c r="AK24" i="52"/>
  <c r="BM23" i="52"/>
  <c r="BL23" i="52"/>
  <c r="BK23" i="52"/>
  <c r="BJ23" i="52"/>
  <c r="AM23" i="52"/>
  <c r="AL23" i="52"/>
  <c r="AK23" i="52"/>
  <c r="AJ23" i="52"/>
  <c r="Z23" i="52"/>
  <c r="Y23" i="52"/>
  <c r="X23" i="52"/>
  <c r="W23" i="52"/>
  <c r="M23" i="52"/>
  <c r="L23" i="52"/>
  <c r="K23" i="52"/>
  <c r="J23" i="52"/>
  <c r="BH17" i="52"/>
  <c r="AU17" i="52"/>
  <c r="AH17" i="52"/>
  <c r="U17" i="52"/>
  <c r="H17" i="52"/>
  <c r="BM11" i="52"/>
  <c r="BL11" i="52"/>
  <c r="BK11" i="52"/>
  <c r="BJ11" i="52"/>
  <c r="AM11" i="52"/>
  <c r="AL11" i="52"/>
  <c r="AK11" i="52"/>
  <c r="AJ11" i="52"/>
  <c r="Z11" i="52"/>
  <c r="Y11" i="52"/>
  <c r="X11" i="52"/>
  <c r="W11" i="52"/>
  <c r="M11" i="52"/>
  <c r="L11" i="52"/>
  <c r="K11" i="52"/>
  <c r="J11" i="52"/>
  <c r="BM10" i="52"/>
  <c r="BL10" i="52"/>
  <c r="BK10" i="52"/>
  <c r="BJ10" i="52"/>
  <c r="AM10" i="52"/>
  <c r="AL10" i="52"/>
  <c r="AK10" i="52"/>
  <c r="AJ10" i="52"/>
  <c r="Z10" i="52"/>
  <c r="Y10" i="52"/>
  <c r="X10" i="52"/>
  <c r="W10" i="52"/>
  <c r="M10" i="52"/>
  <c r="L10" i="52"/>
  <c r="K10" i="52"/>
  <c r="J10" i="52"/>
  <c r="BM8" i="52"/>
  <c r="BL8" i="52"/>
  <c r="BK8" i="52"/>
  <c r="BJ8" i="52"/>
  <c r="AM8" i="52"/>
  <c r="AL8" i="52"/>
  <c r="AK8" i="52"/>
  <c r="AJ8" i="52"/>
  <c r="Z8" i="52"/>
  <c r="Y8" i="52"/>
  <c r="X8" i="52"/>
  <c r="W8" i="52"/>
  <c r="M8" i="52"/>
  <c r="L8" i="52"/>
  <c r="K8" i="52"/>
  <c r="J8" i="52"/>
  <c r="BH2" i="52"/>
  <c r="AU2" i="52"/>
  <c r="AH2" i="52"/>
  <c r="U2" i="52"/>
  <c r="AM71" i="51"/>
  <c r="AL71" i="51"/>
  <c r="AK71" i="51"/>
  <c r="AJ71" i="51"/>
  <c r="Z71" i="51"/>
  <c r="Y71" i="51"/>
  <c r="X71" i="51"/>
  <c r="W71" i="51"/>
  <c r="M71" i="51"/>
  <c r="L71" i="51"/>
  <c r="K71" i="51"/>
  <c r="J71" i="51"/>
  <c r="AM70" i="51"/>
  <c r="AL70" i="51"/>
  <c r="AK70" i="51"/>
  <c r="AJ70" i="51"/>
  <c r="Z70" i="51"/>
  <c r="Y70" i="51"/>
  <c r="X70" i="51"/>
  <c r="W70" i="51"/>
  <c r="M70" i="51"/>
  <c r="L70" i="51"/>
  <c r="K70" i="51"/>
  <c r="J70" i="51"/>
  <c r="AJ69" i="51"/>
  <c r="W69" i="51"/>
  <c r="M69" i="51"/>
  <c r="J69" i="51"/>
  <c r="AM68" i="51"/>
  <c r="AL68" i="51"/>
  <c r="AK68" i="51"/>
  <c r="AJ68" i="51"/>
  <c r="Z68" i="51"/>
  <c r="Y68" i="51"/>
  <c r="X68" i="51"/>
  <c r="W68" i="51"/>
  <c r="M68" i="51"/>
  <c r="L68" i="51"/>
  <c r="K68" i="51"/>
  <c r="J68" i="51"/>
  <c r="AH62" i="51"/>
  <c r="U62" i="51"/>
  <c r="H62" i="51"/>
  <c r="AM56" i="51"/>
  <c r="AL56" i="51"/>
  <c r="AK56" i="51"/>
  <c r="AJ56" i="51"/>
  <c r="Z56" i="51"/>
  <c r="Y56" i="51"/>
  <c r="X56" i="51"/>
  <c r="W56" i="51"/>
  <c r="M56" i="51"/>
  <c r="L56" i="51"/>
  <c r="K56" i="51"/>
  <c r="J56" i="51"/>
  <c r="AM55" i="51"/>
  <c r="AL55" i="51"/>
  <c r="AK55" i="51"/>
  <c r="AJ55" i="51"/>
  <c r="Z55" i="51"/>
  <c r="Y55" i="51"/>
  <c r="X55" i="51"/>
  <c r="W55" i="51"/>
  <c r="M55" i="51"/>
  <c r="L55" i="51"/>
  <c r="K55" i="51"/>
  <c r="J55" i="51"/>
  <c r="AM53" i="51"/>
  <c r="AL53" i="51"/>
  <c r="AK53" i="51"/>
  <c r="AJ53" i="51"/>
  <c r="Z53" i="51"/>
  <c r="Y53" i="51"/>
  <c r="X53" i="51"/>
  <c r="W53" i="51"/>
  <c r="M53" i="51"/>
  <c r="L53" i="51"/>
  <c r="K53" i="51"/>
  <c r="J53" i="51"/>
  <c r="AH47" i="51"/>
  <c r="U47" i="51"/>
  <c r="H47" i="51"/>
  <c r="BM41" i="51"/>
  <c r="BL41" i="51"/>
  <c r="BK41" i="51"/>
  <c r="BJ41" i="51"/>
  <c r="AM41" i="51"/>
  <c r="AL41" i="51"/>
  <c r="AK41" i="51"/>
  <c r="AJ41" i="51"/>
  <c r="Z41" i="51"/>
  <c r="Y41" i="51"/>
  <c r="X41" i="51"/>
  <c r="W41" i="51"/>
  <c r="M41" i="51"/>
  <c r="L41" i="51"/>
  <c r="K41" i="51"/>
  <c r="J41" i="51"/>
  <c r="BM40" i="51"/>
  <c r="BL40" i="51"/>
  <c r="BK40" i="51"/>
  <c r="BJ40" i="51"/>
  <c r="AM40" i="51"/>
  <c r="AL40" i="51"/>
  <c r="AK40" i="51"/>
  <c r="AJ40" i="51"/>
  <c r="Z40" i="51"/>
  <c r="Y40" i="51"/>
  <c r="X40" i="51"/>
  <c r="W40" i="51"/>
  <c r="M40" i="51"/>
  <c r="L40" i="51"/>
  <c r="K40" i="51"/>
  <c r="J40" i="51"/>
  <c r="BM38" i="51"/>
  <c r="BL38" i="51"/>
  <c r="BK38" i="51"/>
  <c r="BJ38" i="51"/>
  <c r="AM38" i="51"/>
  <c r="AL38" i="51"/>
  <c r="AK38" i="51"/>
  <c r="AJ38" i="51"/>
  <c r="Z38" i="51"/>
  <c r="Y38" i="51"/>
  <c r="X38" i="51"/>
  <c r="W38" i="51"/>
  <c r="M38" i="51"/>
  <c r="L38" i="51"/>
  <c r="K38" i="51"/>
  <c r="J38" i="51"/>
  <c r="BH32" i="51"/>
  <c r="AU32" i="51"/>
  <c r="AH32" i="51"/>
  <c r="U32" i="51"/>
  <c r="H32" i="51"/>
  <c r="BM26" i="51"/>
  <c r="BL26" i="51"/>
  <c r="BK26" i="51"/>
  <c r="BJ26" i="51"/>
  <c r="AM26" i="51"/>
  <c r="AL26" i="51"/>
  <c r="AK26" i="51"/>
  <c r="AJ26" i="51"/>
  <c r="Z26" i="51"/>
  <c r="Y26" i="51"/>
  <c r="X26" i="51"/>
  <c r="W26" i="51"/>
  <c r="M26" i="51"/>
  <c r="L26" i="51"/>
  <c r="K26" i="51"/>
  <c r="J26" i="51"/>
  <c r="BM25" i="51"/>
  <c r="BL25" i="51"/>
  <c r="BK25" i="51"/>
  <c r="BJ25" i="51"/>
  <c r="AM25" i="51"/>
  <c r="AL25" i="51"/>
  <c r="AK25" i="51"/>
  <c r="AJ25" i="51"/>
  <c r="Z25" i="51"/>
  <c r="Y25" i="51"/>
  <c r="X25" i="51"/>
  <c r="W25" i="51"/>
  <c r="M25" i="51"/>
  <c r="L25" i="51"/>
  <c r="K25" i="51"/>
  <c r="J25" i="51"/>
  <c r="BM23" i="51"/>
  <c r="BL23" i="51"/>
  <c r="BK23" i="51"/>
  <c r="BJ23" i="51"/>
  <c r="AM23" i="51"/>
  <c r="AL23" i="51"/>
  <c r="AK23" i="51"/>
  <c r="AJ23" i="51"/>
  <c r="Z23" i="51"/>
  <c r="Y23" i="51"/>
  <c r="X23" i="51"/>
  <c r="W23" i="51"/>
  <c r="M23" i="51"/>
  <c r="L23" i="51"/>
  <c r="K23" i="51"/>
  <c r="J23" i="51"/>
  <c r="BH17" i="51"/>
  <c r="AU17" i="51"/>
  <c r="AH17" i="51"/>
  <c r="U17" i="51"/>
  <c r="H17" i="51"/>
  <c r="BM11" i="51"/>
  <c r="BL11" i="51"/>
  <c r="BK11" i="51"/>
  <c r="BJ11" i="51"/>
  <c r="AM11" i="51"/>
  <c r="AL11" i="51"/>
  <c r="AK11" i="51"/>
  <c r="AJ11" i="51"/>
  <c r="Z11" i="51"/>
  <c r="Y11" i="51"/>
  <c r="X11" i="51"/>
  <c r="W11" i="51"/>
  <c r="M11" i="51"/>
  <c r="L11" i="51"/>
  <c r="K11" i="51"/>
  <c r="J11" i="51"/>
  <c r="BM10" i="51"/>
  <c r="BL10" i="51"/>
  <c r="BK10" i="51"/>
  <c r="BJ10" i="51"/>
  <c r="AM10" i="51"/>
  <c r="AL10" i="51"/>
  <c r="AK10" i="51"/>
  <c r="AJ10" i="51"/>
  <c r="Z10" i="51"/>
  <c r="Y10" i="51"/>
  <c r="X10" i="51"/>
  <c r="W10" i="51"/>
  <c r="M10" i="51"/>
  <c r="L10" i="51"/>
  <c r="K10" i="51"/>
  <c r="J10" i="51"/>
  <c r="BM8" i="51"/>
  <c r="BL8" i="51"/>
  <c r="BK8" i="51"/>
  <c r="BJ8" i="51"/>
  <c r="AM8" i="51"/>
  <c r="AL8" i="51"/>
  <c r="AK8" i="51"/>
  <c r="AJ8" i="51"/>
  <c r="Z8" i="51"/>
  <c r="Y8" i="51"/>
  <c r="X8" i="51"/>
  <c r="W8" i="51"/>
  <c r="M8" i="51"/>
  <c r="L8" i="51"/>
  <c r="K8" i="51"/>
  <c r="J8" i="51"/>
  <c r="BH2" i="51"/>
  <c r="AU2" i="51"/>
  <c r="AH2" i="51"/>
  <c r="U2" i="51"/>
  <c r="AM71" i="50"/>
  <c r="AL71" i="50"/>
  <c r="AK71" i="50"/>
  <c r="AJ71" i="50"/>
  <c r="Z71" i="50"/>
  <c r="Y71" i="50"/>
  <c r="X71" i="50"/>
  <c r="W71" i="50"/>
  <c r="M71" i="50"/>
  <c r="L71" i="50"/>
  <c r="K71" i="50"/>
  <c r="J71" i="50"/>
  <c r="AM70" i="50"/>
  <c r="AL70" i="50"/>
  <c r="AK70" i="50"/>
  <c r="AJ70" i="50"/>
  <c r="Z70" i="50"/>
  <c r="Y70" i="50"/>
  <c r="X70" i="50"/>
  <c r="W70" i="50"/>
  <c r="M70" i="50"/>
  <c r="L70" i="50"/>
  <c r="K70" i="50"/>
  <c r="J70" i="50"/>
  <c r="AM68" i="50"/>
  <c r="AL68" i="50"/>
  <c r="AK68" i="50"/>
  <c r="AJ68" i="50"/>
  <c r="Z68" i="50"/>
  <c r="Y68" i="50"/>
  <c r="X68" i="50"/>
  <c r="W68" i="50"/>
  <c r="M68" i="50"/>
  <c r="L68" i="50"/>
  <c r="K68" i="50"/>
  <c r="J68" i="50"/>
  <c r="AH62" i="50"/>
  <c r="U62" i="50"/>
  <c r="H62" i="50"/>
  <c r="AM56" i="50"/>
  <c r="AL56" i="50"/>
  <c r="AK56" i="50"/>
  <c r="AJ56" i="50"/>
  <c r="Z56" i="50"/>
  <c r="Y56" i="50"/>
  <c r="X56" i="50"/>
  <c r="W56" i="50"/>
  <c r="M56" i="50"/>
  <c r="L56" i="50"/>
  <c r="K56" i="50"/>
  <c r="J56" i="50"/>
  <c r="AM55" i="50"/>
  <c r="AL55" i="50"/>
  <c r="AK55" i="50"/>
  <c r="AJ55" i="50"/>
  <c r="Z55" i="50"/>
  <c r="Y55" i="50"/>
  <c r="X55" i="50"/>
  <c r="W55" i="50"/>
  <c r="M55" i="50"/>
  <c r="L55" i="50"/>
  <c r="K55" i="50"/>
  <c r="J55" i="50"/>
  <c r="AM53" i="50"/>
  <c r="AL53" i="50"/>
  <c r="AK53" i="50"/>
  <c r="AJ53" i="50"/>
  <c r="Z53" i="50"/>
  <c r="Y53" i="50"/>
  <c r="X53" i="50"/>
  <c r="W53" i="50"/>
  <c r="M53" i="50"/>
  <c r="L53" i="50"/>
  <c r="K53" i="50"/>
  <c r="J53" i="50"/>
  <c r="AH47" i="50"/>
  <c r="U47" i="50"/>
  <c r="H47" i="50"/>
  <c r="BM41" i="50"/>
  <c r="BL41" i="50"/>
  <c r="BK41" i="50"/>
  <c r="BJ41" i="50"/>
  <c r="AM41" i="50"/>
  <c r="AL41" i="50"/>
  <c r="AK41" i="50"/>
  <c r="AJ41" i="50"/>
  <c r="Z41" i="50"/>
  <c r="Y41" i="50"/>
  <c r="X41" i="50"/>
  <c r="W41" i="50"/>
  <c r="M41" i="50"/>
  <c r="L41" i="50"/>
  <c r="K41" i="50"/>
  <c r="J41" i="50"/>
  <c r="BM40" i="50"/>
  <c r="BL40" i="50"/>
  <c r="BK40" i="50"/>
  <c r="BJ40" i="50"/>
  <c r="AM40" i="50"/>
  <c r="AL40" i="50"/>
  <c r="AK40" i="50"/>
  <c r="AJ40" i="50"/>
  <c r="Z40" i="50"/>
  <c r="Y40" i="50"/>
  <c r="X40" i="50"/>
  <c r="W40" i="50"/>
  <c r="M40" i="50"/>
  <c r="L40" i="50"/>
  <c r="K40" i="50"/>
  <c r="J40" i="50"/>
  <c r="BM38" i="50"/>
  <c r="BL38" i="50"/>
  <c r="BK38" i="50"/>
  <c r="BJ38" i="50"/>
  <c r="AM38" i="50"/>
  <c r="AL38" i="50"/>
  <c r="AK38" i="50"/>
  <c r="AJ38" i="50"/>
  <c r="Z38" i="50"/>
  <c r="Y38" i="50"/>
  <c r="X38" i="50"/>
  <c r="W38" i="50"/>
  <c r="M38" i="50"/>
  <c r="L38" i="50"/>
  <c r="K38" i="50"/>
  <c r="J38" i="50"/>
  <c r="BH32" i="50"/>
  <c r="AU32" i="50"/>
  <c r="AH32" i="50"/>
  <c r="U32" i="50"/>
  <c r="H32" i="50"/>
  <c r="BM26" i="50"/>
  <c r="BL26" i="50"/>
  <c r="BK26" i="50"/>
  <c r="BJ26" i="50"/>
  <c r="AM26" i="50"/>
  <c r="AL26" i="50"/>
  <c r="AK26" i="50"/>
  <c r="AJ26" i="50"/>
  <c r="Z26" i="50"/>
  <c r="Y26" i="50"/>
  <c r="X26" i="50"/>
  <c r="W26" i="50"/>
  <c r="M26" i="50"/>
  <c r="L26" i="50"/>
  <c r="K26" i="50"/>
  <c r="J26" i="50"/>
  <c r="BM25" i="50"/>
  <c r="BL25" i="50"/>
  <c r="BK25" i="50"/>
  <c r="BJ25" i="50"/>
  <c r="AM25" i="50"/>
  <c r="AL25" i="50"/>
  <c r="AK25" i="50"/>
  <c r="AJ25" i="50"/>
  <c r="Z25" i="50"/>
  <c r="Y25" i="50"/>
  <c r="X25" i="50"/>
  <c r="W25" i="50"/>
  <c r="M25" i="50"/>
  <c r="L25" i="50"/>
  <c r="K25" i="50"/>
  <c r="J25" i="50"/>
  <c r="BM23" i="50"/>
  <c r="BL23" i="50"/>
  <c r="BK23" i="50"/>
  <c r="BJ23" i="50"/>
  <c r="AM23" i="50"/>
  <c r="AL23" i="50"/>
  <c r="AK23" i="50"/>
  <c r="AJ23" i="50"/>
  <c r="Z23" i="50"/>
  <c r="Y23" i="50"/>
  <c r="X23" i="50"/>
  <c r="W23" i="50"/>
  <c r="M23" i="50"/>
  <c r="L23" i="50"/>
  <c r="K23" i="50"/>
  <c r="J23" i="50"/>
  <c r="BH17" i="50"/>
  <c r="AU17" i="50"/>
  <c r="AH17" i="50"/>
  <c r="U17" i="50"/>
  <c r="H17" i="50"/>
  <c r="BM11" i="50"/>
  <c r="BL11" i="50"/>
  <c r="BK11" i="50"/>
  <c r="BJ11" i="50"/>
  <c r="AM11" i="50"/>
  <c r="AL11" i="50"/>
  <c r="AK11" i="50"/>
  <c r="AJ11" i="50"/>
  <c r="Z11" i="50"/>
  <c r="Y11" i="50"/>
  <c r="X11" i="50"/>
  <c r="W11" i="50"/>
  <c r="M11" i="50"/>
  <c r="L11" i="50"/>
  <c r="K11" i="50"/>
  <c r="J11" i="50"/>
  <c r="BM10" i="50"/>
  <c r="BL10" i="50"/>
  <c r="BK10" i="50"/>
  <c r="BJ10" i="50"/>
  <c r="AM10" i="50"/>
  <c r="AL10" i="50"/>
  <c r="AK10" i="50"/>
  <c r="AJ10" i="50"/>
  <c r="Z10" i="50"/>
  <c r="Y10" i="50"/>
  <c r="X10" i="50"/>
  <c r="W10" i="50"/>
  <c r="M10" i="50"/>
  <c r="L10" i="50"/>
  <c r="K10" i="50"/>
  <c r="J10" i="50"/>
  <c r="BM8" i="50"/>
  <c r="BL8" i="50"/>
  <c r="BK8" i="50"/>
  <c r="BJ8" i="50"/>
  <c r="AM8" i="50"/>
  <c r="AL8" i="50"/>
  <c r="AK8" i="50"/>
  <c r="AJ8" i="50"/>
  <c r="Z8" i="50"/>
  <c r="Y8" i="50"/>
  <c r="X8" i="50"/>
  <c r="W8" i="50"/>
  <c r="M8" i="50"/>
  <c r="L8" i="50"/>
  <c r="K8" i="50"/>
  <c r="J8" i="50"/>
  <c r="BH2" i="50"/>
  <c r="AU2" i="50"/>
  <c r="AH2" i="50"/>
  <c r="U2" i="50"/>
  <c r="AM71" i="49"/>
  <c r="AL71" i="49"/>
  <c r="AK71" i="49"/>
  <c r="AJ71" i="49"/>
  <c r="Z71" i="49"/>
  <c r="Y71" i="49"/>
  <c r="X71" i="49"/>
  <c r="W71" i="49"/>
  <c r="M71" i="49"/>
  <c r="L71" i="49"/>
  <c r="K71" i="49"/>
  <c r="J71" i="49"/>
  <c r="AM70" i="49"/>
  <c r="AL70" i="49"/>
  <c r="AK70" i="49"/>
  <c r="AJ70" i="49"/>
  <c r="Z70" i="49"/>
  <c r="Y70" i="49"/>
  <c r="X70" i="49"/>
  <c r="W70" i="49"/>
  <c r="M70" i="49"/>
  <c r="L70" i="49"/>
  <c r="K70" i="49"/>
  <c r="J70" i="49"/>
  <c r="AM68" i="49"/>
  <c r="AL68" i="49"/>
  <c r="AK68" i="49"/>
  <c r="AJ68" i="49"/>
  <c r="Z68" i="49"/>
  <c r="Y68" i="49"/>
  <c r="X68" i="49"/>
  <c r="W68" i="49"/>
  <c r="M68" i="49"/>
  <c r="L68" i="49"/>
  <c r="K68" i="49"/>
  <c r="J68" i="49"/>
  <c r="AH62" i="49"/>
  <c r="U62" i="49"/>
  <c r="H62" i="49"/>
  <c r="AM56" i="49"/>
  <c r="AL56" i="49"/>
  <c r="AK56" i="49"/>
  <c r="AJ56" i="49"/>
  <c r="Z56" i="49"/>
  <c r="Y56" i="49"/>
  <c r="X56" i="49"/>
  <c r="W56" i="49"/>
  <c r="M56" i="49"/>
  <c r="L56" i="49"/>
  <c r="K56" i="49"/>
  <c r="J56" i="49"/>
  <c r="AM55" i="49"/>
  <c r="AL55" i="49"/>
  <c r="AK55" i="49"/>
  <c r="AJ55" i="49"/>
  <c r="Z55" i="49"/>
  <c r="Y55" i="49"/>
  <c r="X55" i="49"/>
  <c r="W55" i="49"/>
  <c r="M55" i="49"/>
  <c r="L55" i="49"/>
  <c r="K55" i="49"/>
  <c r="J55" i="49"/>
  <c r="AM53" i="49"/>
  <c r="AL53" i="49"/>
  <c r="AK53" i="49"/>
  <c r="AJ53" i="49"/>
  <c r="Z53" i="49"/>
  <c r="Y53" i="49"/>
  <c r="X53" i="49"/>
  <c r="W53" i="49"/>
  <c r="M53" i="49"/>
  <c r="L53" i="49"/>
  <c r="K53" i="49"/>
  <c r="J53" i="49"/>
  <c r="AH47" i="49"/>
  <c r="U47" i="49"/>
  <c r="H47" i="49"/>
  <c r="BM41" i="49"/>
  <c r="BL41" i="49"/>
  <c r="BK41" i="49"/>
  <c r="BJ41" i="49"/>
  <c r="AM41" i="49"/>
  <c r="AL41" i="49"/>
  <c r="AK41" i="49"/>
  <c r="AJ41" i="49"/>
  <c r="Z41" i="49"/>
  <c r="Y41" i="49"/>
  <c r="X41" i="49"/>
  <c r="W41" i="49"/>
  <c r="M41" i="49"/>
  <c r="L41" i="49"/>
  <c r="K41" i="49"/>
  <c r="J41" i="49"/>
  <c r="BM40" i="49"/>
  <c r="BL40" i="49"/>
  <c r="BK40" i="49"/>
  <c r="BJ40" i="49"/>
  <c r="AM40" i="49"/>
  <c r="AL40" i="49"/>
  <c r="AK40" i="49"/>
  <c r="AJ40" i="49"/>
  <c r="Z40" i="49"/>
  <c r="Y40" i="49"/>
  <c r="X40" i="49"/>
  <c r="W40" i="49"/>
  <c r="M40" i="49"/>
  <c r="L40" i="49"/>
  <c r="K40" i="49"/>
  <c r="J40" i="49"/>
  <c r="BM38" i="49"/>
  <c r="BL38" i="49"/>
  <c r="BK38" i="49"/>
  <c r="BJ38" i="49"/>
  <c r="AM38" i="49"/>
  <c r="AL38" i="49"/>
  <c r="AK38" i="49"/>
  <c r="AJ38" i="49"/>
  <c r="Z38" i="49"/>
  <c r="Y38" i="49"/>
  <c r="X38" i="49"/>
  <c r="W38" i="49"/>
  <c r="M38" i="49"/>
  <c r="L38" i="49"/>
  <c r="K38" i="49"/>
  <c r="J38" i="49"/>
  <c r="BH32" i="49"/>
  <c r="AU32" i="49"/>
  <c r="AH32" i="49"/>
  <c r="U32" i="49"/>
  <c r="H32" i="49"/>
  <c r="BM26" i="49"/>
  <c r="BL26" i="49"/>
  <c r="BK26" i="49"/>
  <c r="BJ26" i="49"/>
  <c r="AM26" i="49"/>
  <c r="AL26" i="49"/>
  <c r="AK26" i="49"/>
  <c r="AJ26" i="49"/>
  <c r="Z26" i="49"/>
  <c r="Y26" i="49"/>
  <c r="X26" i="49"/>
  <c r="W26" i="49"/>
  <c r="M26" i="49"/>
  <c r="L26" i="49"/>
  <c r="K26" i="49"/>
  <c r="J26" i="49"/>
  <c r="BM25" i="49"/>
  <c r="BL25" i="49"/>
  <c r="BK25" i="49"/>
  <c r="BJ25" i="49"/>
  <c r="AM25" i="49"/>
  <c r="AL25" i="49"/>
  <c r="AK25" i="49"/>
  <c r="AJ25" i="49"/>
  <c r="Z25" i="49"/>
  <c r="Y25" i="49"/>
  <c r="X25" i="49"/>
  <c r="W25" i="49"/>
  <c r="M25" i="49"/>
  <c r="L25" i="49"/>
  <c r="K25" i="49"/>
  <c r="J25" i="49"/>
  <c r="BM23" i="49"/>
  <c r="BL23" i="49"/>
  <c r="BK23" i="49"/>
  <c r="BJ23" i="49"/>
  <c r="AM23" i="49"/>
  <c r="AL23" i="49"/>
  <c r="AK23" i="49"/>
  <c r="AJ23" i="49"/>
  <c r="Z23" i="49"/>
  <c r="Y23" i="49"/>
  <c r="X23" i="49"/>
  <c r="W23" i="49"/>
  <c r="M23" i="49"/>
  <c r="L23" i="49"/>
  <c r="K23" i="49"/>
  <c r="J23" i="49"/>
  <c r="BH17" i="49"/>
  <c r="AU17" i="49"/>
  <c r="AH17" i="49"/>
  <c r="U17" i="49"/>
  <c r="H17" i="49"/>
  <c r="BM11" i="49"/>
  <c r="BL11" i="49"/>
  <c r="BK11" i="49"/>
  <c r="BJ11" i="49"/>
  <c r="AM11" i="49"/>
  <c r="AL11" i="49"/>
  <c r="AK11" i="49"/>
  <c r="AJ11" i="49"/>
  <c r="Z11" i="49"/>
  <c r="Y11" i="49"/>
  <c r="X11" i="49"/>
  <c r="W11" i="49"/>
  <c r="M11" i="49"/>
  <c r="L11" i="49"/>
  <c r="K11" i="49"/>
  <c r="J11" i="49"/>
  <c r="BM10" i="49"/>
  <c r="BL10" i="49"/>
  <c r="BK10" i="49"/>
  <c r="BJ10" i="49"/>
  <c r="AM10" i="49"/>
  <c r="AL10" i="49"/>
  <c r="AK10" i="49"/>
  <c r="AJ10" i="49"/>
  <c r="Z10" i="49"/>
  <c r="Y10" i="49"/>
  <c r="X10" i="49"/>
  <c r="W10" i="49"/>
  <c r="M10" i="49"/>
  <c r="L10" i="49"/>
  <c r="K10" i="49"/>
  <c r="J10" i="49"/>
  <c r="BM8" i="49"/>
  <c r="BL8" i="49"/>
  <c r="BK8" i="49"/>
  <c r="BJ8" i="49"/>
  <c r="AM8" i="49"/>
  <c r="AL8" i="49"/>
  <c r="AK8" i="49"/>
  <c r="AJ8" i="49"/>
  <c r="Z8" i="49"/>
  <c r="Y8" i="49"/>
  <c r="X8" i="49"/>
  <c r="W8" i="49"/>
  <c r="M8" i="49"/>
  <c r="L8" i="49"/>
  <c r="K8" i="49"/>
  <c r="J8" i="49"/>
  <c r="BH2" i="49"/>
  <c r="AU2" i="49"/>
  <c r="AH2" i="49"/>
  <c r="U2" i="49"/>
  <c r="AM71" i="48"/>
  <c r="AL71" i="48"/>
  <c r="AK71" i="48"/>
  <c r="AJ71" i="48"/>
  <c r="Z71" i="48"/>
  <c r="Y71" i="48"/>
  <c r="X71" i="48"/>
  <c r="W71" i="48"/>
  <c r="M71" i="48"/>
  <c r="L71" i="48"/>
  <c r="K71" i="48"/>
  <c r="J71" i="48"/>
  <c r="AM70" i="48"/>
  <c r="AL70" i="48"/>
  <c r="AK70" i="48"/>
  <c r="AJ70" i="48"/>
  <c r="Z70" i="48"/>
  <c r="Y70" i="48"/>
  <c r="X70" i="48"/>
  <c r="W70" i="48"/>
  <c r="M70" i="48"/>
  <c r="L70" i="48"/>
  <c r="K70" i="48"/>
  <c r="J70" i="48"/>
  <c r="AM68" i="48"/>
  <c r="AL68" i="48"/>
  <c r="AK68" i="48"/>
  <c r="AJ68" i="48"/>
  <c r="Z68" i="48"/>
  <c r="Y68" i="48"/>
  <c r="X68" i="48"/>
  <c r="W68" i="48"/>
  <c r="M68" i="48"/>
  <c r="L68" i="48"/>
  <c r="K68" i="48"/>
  <c r="J68" i="48"/>
  <c r="AH62" i="48"/>
  <c r="U62" i="48"/>
  <c r="H62" i="48"/>
  <c r="AM56" i="48"/>
  <c r="AL56" i="48"/>
  <c r="AK56" i="48"/>
  <c r="AJ56" i="48"/>
  <c r="Z56" i="48"/>
  <c r="Y56" i="48"/>
  <c r="X56" i="48"/>
  <c r="W56" i="48"/>
  <c r="M56" i="48"/>
  <c r="L56" i="48"/>
  <c r="K56" i="48"/>
  <c r="J56" i="48"/>
  <c r="AM55" i="48"/>
  <c r="AL55" i="48"/>
  <c r="AK55" i="48"/>
  <c r="AJ55" i="48"/>
  <c r="Z55" i="48"/>
  <c r="Y55" i="48"/>
  <c r="X55" i="48"/>
  <c r="W55" i="48"/>
  <c r="M55" i="48"/>
  <c r="L55" i="48"/>
  <c r="K55" i="48"/>
  <c r="J55" i="48"/>
  <c r="AM53" i="48"/>
  <c r="AL53" i="48"/>
  <c r="AK53" i="48"/>
  <c r="AJ53" i="48"/>
  <c r="Z53" i="48"/>
  <c r="Y53" i="48"/>
  <c r="X53" i="48"/>
  <c r="W53" i="48"/>
  <c r="M53" i="48"/>
  <c r="L53" i="48"/>
  <c r="K53" i="48"/>
  <c r="J53" i="48"/>
  <c r="AH47" i="48"/>
  <c r="U47" i="48"/>
  <c r="H47" i="48"/>
  <c r="BM41" i="48"/>
  <c r="BL41" i="48"/>
  <c r="BK41" i="48"/>
  <c r="BJ41" i="48"/>
  <c r="AM41" i="48"/>
  <c r="AL41" i="48"/>
  <c r="AK41" i="48"/>
  <c r="AJ41" i="48"/>
  <c r="Z41" i="48"/>
  <c r="Y41" i="48"/>
  <c r="X41" i="48"/>
  <c r="W41" i="48"/>
  <c r="M41" i="48"/>
  <c r="L41" i="48"/>
  <c r="K41" i="48"/>
  <c r="J41" i="48"/>
  <c r="BM40" i="48"/>
  <c r="BL40" i="48"/>
  <c r="BK40" i="48"/>
  <c r="BJ40" i="48"/>
  <c r="AM40" i="48"/>
  <c r="AL40" i="48"/>
  <c r="AK40" i="48"/>
  <c r="AJ40" i="48"/>
  <c r="Z40" i="48"/>
  <c r="Y40" i="48"/>
  <c r="X40" i="48"/>
  <c r="W40" i="48"/>
  <c r="M40" i="48"/>
  <c r="L40" i="48"/>
  <c r="K40" i="48"/>
  <c r="J40" i="48"/>
  <c r="BM38" i="48"/>
  <c r="BL38" i="48"/>
  <c r="BK38" i="48"/>
  <c r="BJ38" i="48"/>
  <c r="AM38" i="48"/>
  <c r="AL38" i="48"/>
  <c r="AK38" i="48"/>
  <c r="AJ38" i="48"/>
  <c r="Z38" i="48"/>
  <c r="Y38" i="48"/>
  <c r="X38" i="48"/>
  <c r="W38" i="48"/>
  <c r="M38" i="48"/>
  <c r="L38" i="48"/>
  <c r="K38" i="48"/>
  <c r="J38" i="48"/>
  <c r="BH32" i="48"/>
  <c r="AU32" i="48"/>
  <c r="AH32" i="48"/>
  <c r="U32" i="48"/>
  <c r="H32" i="48"/>
  <c r="BM26" i="48"/>
  <c r="BL26" i="48"/>
  <c r="BK26" i="48"/>
  <c r="BJ26" i="48"/>
  <c r="AM26" i="48"/>
  <c r="AL26" i="48"/>
  <c r="AK26" i="48"/>
  <c r="AJ26" i="48"/>
  <c r="Z26" i="48"/>
  <c r="Y26" i="48"/>
  <c r="X26" i="48"/>
  <c r="W26" i="48"/>
  <c r="M26" i="48"/>
  <c r="L26" i="48"/>
  <c r="K26" i="48"/>
  <c r="J26" i="48"/>
  <c r="BM25" i="48"/>
  <c r="BL25" i="48"/>
  <c r="BK25" i="48"/>
  <c r="BJ25" i="48"/>
  <c r="AM25" i="48"/>
  <c r="AL25" i="48"/>
  <c r="AK25" i="48"/>
  <c r="AJ25" i="48"/>
  <c r="Z25" i="48"/>
  <c r="Y25" i="48"/>
  <c r="X25" i="48"/>
  <c r="W25" i="48"/>
  <c r="M25" i="48"/>
  <c r="L25" i="48"/>
  <c r="K25" i="48"/>
  <c r="J25" i="48"/>
  <c r="BM23" i="48"/>
  <c r="BL23" i="48"/>
  <c r="BK23" i="48"/>
  <c r="BJ23" i="48"/>
  <c r="AM23" i="48"/>
  <c r="AL23" i="48"/>
  <c r="AK23" i="48"/>
  <c r="AJ23" i="48"/>
  <c r="Z23" i="48"/>
  <c r="Y23" i="48"/>
  <c r="X23" i="48"/>
  <c r="W23" i="48"/>
  <c r="M23" i="48"/>
  <c r="L23" i="48"/>
  <c r="K23" i="48"/>
  <c r="J23" i="48"/>
  <c r="BH17" i="48"/>
  <c r="AU17" i="48"/>
  <c r="AH17" i="48"/>
  <c r="U17" i="48"/>
  <c r="H17" i="48"/>
  <c r="BM11" i="48"/>
  <c r="BL11" i="48"/>
  <c r="BK11" i="48"/>
  <c r="BJ11" i="48"/>
  <c r="AM11" i="48"/>
  <c r="AL11" i="48"/>
  <c r="AK11" i="48"/>
  <c r="AJ11" i="48"/>
  <c r="Z11" i="48"/>
  <c r="Y11" i="48"/>
  <c r="X11" i="48"/>
  <c r="W11" i="48"/>
  <c r="M11" i="48"/>
  <c r="L11" i="48"/>
  <c r="K11" i="48"/>
  <c r="J11" i="48"/>
  <c r="BM10" i="48"/>
  <c r="BL10" i="48"/>
  <c r="BK10" i="48"/>
  <c r="BJ10" i="48"/>
  <c r="AM10" i="48"/>
  <c r="AL10" i="48"/>
  <c r="AK10" i="48"/>
  <c r="AJ10" i="48"/>
  <c r="Z10" i="48"/>
  <c r="Y10" i="48"/>
  <c r="X10" i="48"/>
  <c r="W10" i="48"/>
  <c r="M10" i="48"/>
  <c r="L10" i="48"/>
  <c r="K10" i="48"/>
  <c r="J10" i="48"/>
  <c r="BM8" i="48"/>
  <c r="BL8" i="48"/>
  <c r="BK8" i="48"/>
  <c r="BJ8" i="48"/>
  <c r="AM8" i="48"/>
  <c r="AL8" i="48"/>
  <c r="AK8" i="48"/>
  <c r="AJ8" i="48"/>
  <c r="Z8" i="48"/>
  <c r="Y8" i="48"/>
  <c r="X8" i="48"/>
  <c r="W8" i="48"/>
  <c r="M8" i="48"/>
  <c r="L8" i="48"/>
  <c r="K8" i="48"/>
  <c r="J8" i="48"/>
  <c r="BH2" i="48"/>
  <c r="AU2" i="48"/>
  <c r="AH2" i="48"/>
  <c r="U2" i="48"/>
  <c r="AM71" i="47"/>
  <c r="AL71" i="47"/>
  <c r="AK71" i="47"/>
  <c r="AJ71" i="47"/>
  <c r="Z71" i="47"/>
  <c r="Y71" i="47"/>
  <c r="X71" i="47"/>
  <c r="W71" i="47"/>
  <c r="M71" i="47"/>
  <c r="L71" i="47"/>
  <c r="K71" i="47"/>
  <c r="J71" i="47"/>
  <c r="AM70" i="47"/>
  <c r="AL70" i="47"/>
  <c r="AK70" i="47"/>
  <c r="AJ70" i="47"/>
  <c r="Z70" i="47"/>
  <c r="Y70" i="47"/>
  <c r="X70" i="47"/>
  <c r="W70" i="47"/>
  <c r="M70" i="47"/>
  <c r="L70" i="47"/>
  <c r="K70" i="47"/>
  <c r="J70" i="47"/>
  <c r="AM68" i="47"/>
  <c r="AL68" i="47"/>
  <c r="AK68" i="47"/>
  <c r="AJ68" i="47"/>
  <c r="Z68" i="47"/>
  <c r="Y68" i="47"/>
  <c r="X68" i="47"/>
  <c r="W68" i="47"/>
  <c r="M68" i="47"/>
  <c r="L68" i="47"/>
  <c r="K68" i="47"/>
  <c r="J68" i="47"/>
  <c r="AH62" i="47"/>
  <c r="U62" i="47"/>
  <c r="H62" i="47"/>
  <c r="AM56" i="47"/>
  <c r="AL56" i="47"/>
  <c r="AK56" i="47"/>
  <c r="AJ56" i="47"/>
  <c r="Z56" i="47"/>
  <c r="Y56" i="47"/>
  <c r="X56" i="47"/>
  <c r="W56" i="47"/>
  <c r="M56" i="47"/>
  <c r="L56" i="47"/>
  <c r="K56" i="47"/>
  <c r="J56" i="47"/>
  <c r="AM55" i="47"/>
  <c r="AL55" i="47"/>
  <c r="AK55" i="47"/>
  <c r="AJ55" i="47"/>
  <c r="Z55" i="47"/>
  <c r="Y55" i="47"/>
  <c r="X55" i="47"/>
  <c r="W55" i="47"/>
  <c r="M55" i="47"/>
  <c r="L55" i="47"/>
  <c r="K55" i="47"/>
  <c r="J55" i="47"/>
  <c r="AM53" i="47"/>
  <c r="AL53" i="47"/>
  <c r="AK53" i="47"/>
  <c r="AJ53" i="47"/>
  <c r="Z53" i="47"/>
  <c r="Y53" i="47"/>
  <c r="X53" i="47"/>
  <c r="W53" i="47"/>
  <c r="M53" i="47"/>
  <c r="L53" i="47"/>
  <c r="K53" i="47"/>
  <c r="J53" i="47"/>
  <c r="AH47" i="47"/>
  <c r="U47" i="47"/>
  <c r="H47" i="47"/>
  <c r="BM41" i="47"/>
  <c r="BL41" i="47"/>
  <c r="BK41" i="47"/>
  <c r="BJ41" i="47"/>
  <c r="AM41" i="47"/>
  <c r="AL41" i="47"/>
  <c r="AK41" i="47"/>
  <c r="AJ41" i="47"/>
  <c r="Z41" i="47"/>
  <c r="Y41" i="47"/>
  <c r="X41" i="47"/>
  <c r="W41" i="47"/>
  <c r="M41" i="47"/>
  <c r="L41" i="47"/>
  <c r="K41" i="47"/>
  <c r="J41" i="47"/>
  <c r="BM40" i="47"/>
  <c r="BL40" i="47"/>
  <c r="BK40" i="47"/>
  <c r="BJ40" i="47"/>
  <c r="AM40" i="47"/>
  <c r="AL40" i="47"/>
  <c r="AK40" i="47"/>
  <c r="AJ40" i="47"/>
  <c r="Z40" i="47"/>
  <c r="Y40" i="47"/>
  <c r="X40" i="47"/>
  <c r="W40" i="47"/>
  <c r="M40" i="47"/>
  <c r="L40" i="47"/>
  <c r="K40" i="47"/>
  <c r="J40" i="47"/>
  <c r="BM38" i="47"/>
  <c r="BL38" i="47"/>
  <c r="BK38" i="47"/>
  <c r="BJ38" i="47"/>
  <c r="AM38" i="47"/>
  <c r="AL38" i="47"/>
  <c r="AK38" i="47"/>
  <c r="AJ38" i="47"/>
  <c r="Z38" i="47"/>
  <c r="Y38" i="47"/>
  <c r="X38" i="47"/>
  <c r="W38" i="47"/>
  <c r="M38" i="47"/>
  <c r="L38" i="47"/>
  <c r="K38" i="47"/>
  <c r="J38" i="47"/>
  <c r="BH32" i="47"/>
  <c r="AU32" i="47"/>
  <c r="AH32" i="47"/>
  <c r="U32" i="47"/>
  <c r="H32" i="47"/>
  <c r="BM26" i="47"/>
  <c r="BL26" i="47"/>
  <c r="BK26" i="47"/>
  <c r="BJ26" i="47"/>
  <c r="AM26" i="47"/>
  <c r="AL26" i="47"/>
  <c r="AK26" i="47"/>
  <c r="AJ26" i="47"/>
  <c r="Z26" i="47"/>
  <c r="Y26" i="47"/>
  <c r="X26" i="47"/>
  <c r="W26" i="47"/>
  <c r="M26" i="47"/>
  <c r="L26" i="47"/>
  <c r="K26" i="47"/>
  <c r="J26" i="47"/>
  <c r="BM25" i="47"/>
  <c r="BL25" i="47"/>
  <c r="BK25" i="47"/>
  <c r="BJ25" i="47"/>
  <c r="AM25" i="47"/>
  <c r="AL25" i="47"/>
  <c r="AK25" i="47"/>
  <c r="AJ25" i="47"/>
  <c r="Z25" i="47"/>
  <c r="Y25" i="47"/>
  <c r="X25" i="47"/>
  <c r="W25" i="47"/>
  <c r="M25" i="47"/>
  <c r="L25" i="47"/>
  <c r="K25" i="47"/>
  <c r="J25" i="47"/>
  <c r="BM23" i="47"/>
  <c r="BL23" i="47"/>
  <c r="BK23" i="47"/>
  <c r="BJ23" i="47"/>
  <c r="AM23" i="47"/>
  <c r="AL23" i="47"/>
  <c r="AK23" i="47"/>
  <c r="AJ23" i="47"/>
  <c r="Z23" i="47"/>
  <c r="Y23" i="47"/>
  <c r="X23" i="47"/>
  <c r="W23" i="47"/>
  <c r="M23" i="47"/>
  <c r="L23" i="47"/>
  <c r="K23" i="47"/>
  <c r="J23" i="47"/>
  <c r="BH17" i="47"/>
  <c r="AU17" i="47"/>
  <c r="AH17" i="47"/>
  <c r="U17" i="47"/>
  <c r="H17" i="47"/>
  <c r="BM11" i="47"/>
  <c r="BL11" i="47"/>
  <c r="BK11" i="47"/>
  <c r="BJ11" i="47"/>
  <c r="AM11" i="47"/>
  <c r="AL11" i="47"/>
  <c r="AK11" i="47"/>
  <c r="AJ11" i="47"/>
  <c r="Z11" i="47"/>
  <c r="Y11" i="47"/>
  <c r="X11" i="47"/>
  <c r="W11" i="47"/>
  <c r="M11" i="47"/>
  <c r="L11" i="47"/>
  <c r="K11" i="47"/>
  <c r="J11" i="47"/>
  <c r="BM10" i="47"/>
  <c r="BL10" i="47"/>
  <c r="BK10" i="47"/>
  <c r="BJ10" i="47"/>
  <c r="AM10" i="47"/>
  <c r="AL10" i="47"/>
  <c r="AK10" i="47"/>
  <c r="AJ10" i="47"/>
  <c r="Z10" i="47"/>
  <c r="Y10" i="47"/>
  <c r="X10" i="47"/>
  <c r="W10" i="47"/>
  <c r="M10" i="47"/>
  <c r="L10" i="47"/>
  <c r="K10" i="47"/>
  <c r="J10" i="47"/>
  <c r="BJ9" i="47"/>
  <c r="AW9" i="47"/>
  <c r="AJ9" i="47"/>
  <c r="W9" i="47"/>
  <c r="J9" i="47"/>
  <c r="BM8" i="47"/>
  <c r="BL8" i="47"/>
  <c r="BK8" i="47"/>
  <c r="BJ8" i="47"/>
  <c r="AM8" i="47"/>
  <c r="AL8" i="47"/>
  <c r="AK8" i="47"/>
  <c r="AJ8" i="47"/>
  <c r="Z8" i="47"/>
  <c r="Y8" i="47"/>
  <c r="X8" i="47"/>
  <c r="W8" i="47"/>
  <c r="M8" i="47"/>
  <c r="L8" i="47"/>
  <c r="K8" i="47"/>
  <c r="J8" i="47"/>
  <c r="BH2" i="47"/>
  <c r="AU2" i="47"/>
  <c r="AH2" i="47"/>
  <c r="U2" i="47"/>
  <c r="AM71" i="46"/>
  <c r="AL71" i="46"/>
  <c r="AK71" i="46"/>
  <c r="AJ71" i="46"/>
  <c r="Z71" i="46"/>
  <c r="Y71" i="46"/>
  <c r="X71" i="46"/>
  <c r="W71" i="46"/>
  <c r="M71" i="46"/>
  <c r="L71" i="46"/>
  <c r="K71" i="46"/>
  <c r="J71" i="46"/>
  <c r="AM70" i="46"/>
  <c r="AL70" i="46"/>
  <c r="AK70" i="46"/>
  <c r="AJ70" i="46"/>
  <c r="Z70" i="46"/>
  <c r="Y70" i="46"/>
  <c r="X70" i="46"/>
  <c r="W70" i="46"/>
  <c r="M70" i="46"/>
  <c r="L70" i="46"/>
  <c r="K70" i="46"/>
  <c r="J70" i="46"/>
  <c r="AM68" i="46"/>
  <c r="AL68" i="46"/>
  <c r="AK68" i="46"/>
  <c r="AJ68" i="46"/>
  <c r="Z68" i="46"/>
  <c r="Y68" i="46"/>
  <c r="X68" i="46"/>
  <c r="W68" i="46"/>
  <c r="M68" i="46"/>
  <c r="L68" i="46"/>
  <c r="K68" i="46"/>
  <c r="J68" i="46"/>
  <c r="AH62" i="46"/>
  <c r="U62" i="46"/>
  <c r="H62" i="46"/>
  <c r="AM56" i="46"/>
  <c r="AL56" i="46"/>
  <c r="AK56" i="46"/>
  <c r="AJ56" i="46"/>
  <c r="Z56" i="46"/>
  <c r="Y56" i="46"/>
  <c r="X56" i="46"/>
  <c r="W56" i="46"/>
  <c r="M56" i="46"/>
  <c r="L56" i="46"/>
  <c r="K56" i="46"/>
  <c r="J56" i="46"/>
  <c r="AM55" i="46"/>
  <c r="AL55" i="46"/>
  <c r="AK55" i="46"/>
  <c r="AJ55" i="46"/>
  <c r="Z55" i="46"/>
  <c r="Y55" i="46"/>
  <c r="X55" i="46"/>
  <c r="W55" i="46"/>
  <c r="M55" i="46"/>
  <c r="L55" i="46"/>
  <c r="K55" i="46"/>
  <c r="J55" i="46"/>
  <c r="AM53" i="46"/>
  <c r="AL53" i="46"/>
  <c r="AK53" i="46"/>
  <c r="AJ53" i="46"/>
  <c r="Z53" i="46"/>
  <c r="Y53" i="46"/>
  <c r="X53" i="46"/>
  <c r="W53" i="46"/>
  <c r="M53" i="46"/>
  <c r="L53" i="46"/>
  <c r="K53" i="46"/>
  <c r="J53" i="46"/>
  <c r="AH47" i="46"/>
  <c r="U47" i="46"/>
  <c r="H47" i="46"/>
  <c r="BM41" i="46"/>
  <c r="BL41" i="46"/>
  <c r="BK41" i="46"/>
  <c r="BJ41" i="46"/>
  <c r="AM41" i="46"/>
  <c r="AL41" i="46"/>
  <c r="AK41" i="46"/>
  <c r="AJ41" i="46"/>
  <c r="Z41" i="46"/>
  <c r="Y41" i="46"/>
  <c r="X41" i="46"/>
  <c r="W41" i="46"/>
  <c r="M41" i="46"/>
  <c r="L41" i="46"/>
  <c r="K41" i="46"/>
  <c r="J41" i="46"/>
  <c r="BM40" i="46"/>
  <c r="BL40" i="46"/>
  <c r="BK40" i="46"/>
  <c r="BJ40" i="46"/>
  <c r="AM40" i="46"/>
  <c r="AL40" i="46"/>
  <c r="AK40" i="46"/>
  <c r="AJ40" i="46"/>
  <c r="Z40" i="46"/>
  <c r="Y40" i="46"/>
  <c r="X40" i="46"/>
  <c r="W40" i="46"/>
  <c r="M40" i="46"/>
  <c r="L40" i="46"/>
  <c r="K40" i="46"/>
  <c r="J40" i="46"/>
  <c r="BM38" i="46"/>
  <c r="BL38" i="46"/>
  <c r="BK38" i="46"/>
  <c r="BJ38" i="46"/>
  <c r="AM38" i="46"/>
  <c r="AL38" i="46"/>
  <c r="AK38" i="46"/>
  <c r="AJ38" i="46"/>
  <c r="Z38" i="46"/>
  <c r="Y38" i="46"/>
  <c r="X38" i="46"/>
  <c r="W38" i="46"/>
  <c r="M38" i="46"/>
  <c r="L38" i="46"/>
  <c r="K38" i="46"/>
  <c r="J38" i="46"/>
  <c r="BH32" i="46"/>
  <c r="AU32" i="46"/>
  <c r="AH32" i="46"/>
  <c r="U32" i="46"/>
  <c r="H32" i="46"/>
  <c r="BM26" i="46"/>
  <c r="BL26" i="46"/>
  <c r="BK26" i="46"/>
  <c r="BJ26" i="46"/>
  <c r="AM26" i="46"/>
  <c r="AL26" i="46"/>
  <c r="AK26" i="46"/>
  <c r="AJ26" i="46"/>
  <c r="Z26" i="46"/>
  <c r="Y26" i="46"/>
  <c r="X26" i="46"/>
  <c r="W26" i="46"/>
  <c r="M26" i="46"/>
  <c r="L26" i="46"/>
  <c r="K26" i="46"/>
  <c r="J26" i="46"/>
  <c r="BM25" i="46"/>
  <c r="BL25" i="46"/>
  <c r="BK25" i="46"/>
  <c r="BJ25" i="46"/>
  <c r="AM25" i="46"/>
  <c r="AL25" i="46"/>
  <c r="AK25" i="46"/>
  <c r="AJ25" i="46"/>
  <c r="Z25" i="46"/>
  <c r="Y25" i="46"/>
  <c r="X25" i="46"/>
  <c r="W25" i="46"/>
  <c r="M25" i="46"/>
  <c r="L25" i="46"/>
  <c r="K25" i="46"/>
  <c r="J25" i="46"/>
  <c r="BM23" i="46"/>
  <c r="BL23" i="46"/>
  <c r="BK23" i="46"/>
  <c r="BJ23" i="46"/>
  <c r="AM23" i="46"/>
  <c r="AL23" i="46"/>
  <c r="AK23" i="46"/>
  <c r="AJ23" i="46"/>
  <c r="Z23" i="46"/>
  <c r="Y23" i="46"/>
  <c r="X23" i="46"/>
  <c r="W23" i="46"/>
  <c r="M23" i="46"/>
  <c r="L23" i="46"/>
  <c r="K23" i="46"/>
  <c r="J23" i="46"/>
  <c r="BH17" i="46"/>
  <c r="AU17" i="46"/>
  <c r="AH17" i="46"/>
  <c r="U17" i="46"/>
  <c r="H17" i="46"/>
  <c r="BM11" i="46"/>
  <c r="BL11" i="46"/>
  <c r="BK11" i="46"/>
  <c r="BJ11" i="46"/>
  <c r="AM11" i="46"/>
  <c r="AL11" i="46"/>
  <c r="AK11" i="46"/>
  <c r="AJ11" i="46"/>
  <c r="Z11" i="46"/>
  <c r="Y11" i="46"/>
  <c r="X11" i="46"/>
  <c r="W11" i="46"/>
  <c r="M11" i="46"/>
  <c r="L11" i="46"/>
  <c r="K11" i="46"/>
  <c r="J11" i="46"/>
  <c r="BM10" i="46"/>
  <c r="BL10" i="46"/>
  <c r="BK10" i="46"/>
  <c r="BJ10" i="46"/>
  <c r="AM10" i="46"/>
  <c r="AL10" i="46"/>
  <c r="AK10" i="46"/>
  <c r="AJ10" i="46"/>
  <c r="Z10" i="46"/>
  <c r="Y10" i="46"/>
  <c r="X10" i="46"/>
  <c r="W10" i="46"/>
  <c r="M10" i="46"/>
  <c r="L10" i="46"/>
  <c r="K10" i="46"/>
  <c r="J10" i="46"/>
  <c r="BM8" i="46"/>
  <c r="BL8" i="46"/>
  <c r="BK8" i="46"/>
  <c r="BJ8" i="46"/>
  <c r="AM8" i="46"/>
  <c r="AL8" i="46"/>
  <c r="AK8" i="46"/>
  <c r="AJ8" i="46"/>
  <c r="Z8" i="46"/>
  <c r="Y8" i="46"/>
  <c r="X8" i="46"/>
  <c r="W8" i="46"/>
  <c r="M8" i="46"/>
  <c r="L8" i="46"/>
  <c r="K8" i="46"/>
  <c r="J8" i="46"/>
  <c r="BH2" i="46"/>
  <c r="AU2" i="46"/>
  <c r="AH2" i="46"/>
  <c r="U2" i="46"/>
  <c r="AM71" i="45"/>
  <c r="AL71" i="45"/>
  <c r="AK71" i="45"/>
  <c r="AJ71" i="45"/>
  <c r="Z71" i="45"/>
  <c r="Y71" i="45"/>
  <c r="X71" i="45"/>
  <c r="W71" i="45"/>
  <c r="M71" i="45"/>
  <c r="L71" i="45"/>
  <c r="K71" i="45"/>
  <c r="J71" i="45"/>
  <c r="AM70" i="45"/>
  <c r="AL70" i="45"/>
  <c r="AK70" i="45"/>
  <c r="AJ70" i="45"/>
  <c r="Z70" i="45"/>
  <c r="Y70" i="45"/>
  <c r="X70" i="45"/>
  <c r="W70" i="45"/>
  <c r="M70" i="45"/>
  <c r="L70" i="45"/>
  <c r="K70" i="45"/>
  <c r="J70" i="45"/>
  <c r="AM68" i="45"/>
  <c r="AL68" i="45"/>
  <c r="AK68" i="45"/>
  <c r="AJ68" i="45"/>
  <c r="Z68" i="45"/>
  <c r="Y68" i="45"/>
  <c r="X68" i="45"/>
  <c r="W68" i="45"/>
  <c r="M68" i="45"/>
  <c r="L68" i="45"/>
  <c r="K68" i="45"/>
  <c r="J68" i="45"/>
  <c r="AH62" i="45"/>
  <c r="U62" i="45"/>
  <c r="H62" i="45"/>
  <c r="AM56" i="45"/>
  <c r="AL56" i="45"/>
  <c r="AK56" i="45"/>
  <c r="AJ56" i="45"/>
  <c r="Z56" i="45"/>
  <c r="Y56" i="45"/>
  <c r="X56" i="45"/>
  <c r="W56" i="45"/>
  <c r="M56" i="45"/>
  <c r="L56" i="45"/>
  <c r="K56" i="45"/>
  <c r="J56" i="45"/>
  <c r="AM55" i="45"/>
  <c r="AL55" i="45"/>
  <c r="AK55" i="45"/>
  <c r="AJ55" i="45"/>
  <c r="Z55" i="45"/>
  <c r="Y55" i="45"/>
  <c r="X55" i="45"/>
  <c r="W55" i="45"/>
  <c r="M55" i="45"/>
  <c r="L55" i="45"/>
  <c r="K55" i="45"/>
  <c r="J55" i="45"/>
  <c r="AM53" i="45"/>
  <c r="AL53" i="45"/>
  <c r="AK53" i="45"/>
  <c r="AJ53" i="45"/>
  <c r="Z53" i="45"/>
  <c r="Y53" i="45"/>
  <c r="X53" i="45"/>
  <c r="W53" i="45"/>
  <c r="M53" i="45"/>
  <c r="L53" i="45"/>
  <c r="K53" i="45"/>
  <c r="J53" i="45"/>
  <c r="AH47" i="45"/>
  <c r="U47" i="45"/>
  <c r="H47" i="45"/>
  <c r="BM41" i="45"/>
  <c r="BL41" i="45"/>
  <c r="BK41" i="45"/>
  <c r="BJ41" i="45"/>
  <c r="AM41" i="45"/>
  <c r="AL41" i="45"/>
  <c r="AK41" i="45"/>
  <c r="AJ41" i="45"/>
  <c r="Z41" i="45"/>
  <c r="Y41" i="45"/>
  <c r="X41" i="45"/>
  <c r="W41" i="45"/>
  <c r="M41" i="45"/>
  <c r="L41" i="45"/>
  <c r="K41" i="45"/>
  <c r="J41" i="45"/>
  <c r="BM40" i="45"/>
  <c r="BL40" i="45"/>
  <c r="BK40" i="45"/>
  <c r="BJ40" i="45"/>
  <c r="AM40" i="45"/>
  <c r="AL40" i="45"/>
  <c r="AK40" i="45"/>
  <c r="AJ40" i="45"/>
  <c r="Z40" i="45"/>
  <c r="Y40" i="45"/>
  <c r="X40" i="45"/>
  <c r="W40" i="45"/>
  <c r="M40" i="45"/>
  <c r="L40" i="45"/>
  <c r="K40" i="45"/>
  <c r="J40" i="45"/>
  <c r="BM38" i="45"/>
  <c r="BL38" i="45"/>
  <c r="BK38" i="45"/>
  <c r="BJ38" i="45"/>
  <c r="AM38" i="45"/>
  <c r="AL38" i="45"/>
  <c r="AK38" i="45"/>
  <c r="AJ38" i="45"/>
  <c r="Z38" i="45"/>
  <c r="Y38" i="45"/>
  <c r="X38" i="45"/>
  <c r="W38" i="45"/>
  <c r="M38" i="45"/>
  <c r="L38" i="45"/>
  <c r="K38" i="45"/>
  <c r="J38" i="45"/>
  <c r="BH32" i="45"/>
  <c r="AU32" i="45"/>
  <c r="AH32" i="45"/>
  <c r="U32" i="45"/>
  <c r="H32" i="45"/>
  <c r="BM26" i="45"/>
  <c r="BL26" i="45"/>
  <c r="BK26" i="45"/>
  <c r="BJ26" i="45"/>
  <c r="AM26" i="45"/>
  <c r="AL26" i="45"/>
  <c r="AK26" i="45"/>
  <c r="AJ26" i="45"/>
  <c r="Z26" i="45"/>
  <c r="Y26" i="45"/>
  <c r="X26" i="45"/>
  <c r="W26" i="45"/>
  <c r="M26" i="45"/>
  <c r="L26" i="45"/>
  <c r="K26" i="45"/>
  <c r="J26" i="45"/>
  <c r="BM25" i="45"/>
  <c r="BL25" i="45"/>
  <c r="BK25" i="45"/>
  <c r="BJ25" i="45"/>
  <c r="AM25" i="45"/>
  <c r="AL25" i="45"/>
  <c r="AK25" i="45"/>
  <c r="AJ25" i="45"/>
  <c r="Z25" i="45"/>
  <c r="Y25" i="45"/>
  <c r="X25" i="45"/>
  <c r="W25" i="45"/>
  <c r="M25" i="45"/>
  <c r="L25" i="45"/>
  <c r="K25" i="45"/>
  <c r="J25" i="45"/>
  <c r="BM23" i="45"/>
  <c r="BL23" i="45"/>
  <c r="BK23" i="45"/>
  <c r="BJ23" i="45"/>
  <c r="AM23" i="45"/>
  <c r="AL23" i="45"/>
  <c r="AK23" i="45"/>
  <c r="AJ23" i="45"/>
  <c r="Z23" i="45"/>
  <c r="Y23" i="45"/>
  <c r="X23" i="45"/>
  <c r="W23" i="45"/>
  <c r="M23" i="45"/>
  <c r="L23" i="45"/>
  <c r="K23" i="45"/>
  <c r="J23" i="45"/>
  <c r="BH17" i="45"/>
  <c r="AU17" i="45"/>
  <c r="AH17" i="45"/>
  <c r="U17" i="45"/>
  <c r="H17" i="45"/>
  <c r="BM11" i="45"/>
  <c r="BL11" i="45"/>
  <c r="BK11" i="45"/>
  <c r="BJ11" i="45"/>
  <c r="AM11" i="45"/>
  <c r="AL11" i="45"/>
  <c r="AK11" i="45"/>
  <c r="AJ11" i="45"/>
  <c r="Z11" i="45"/>
  <c r="Y11" i="45"/>
  <c r="X11" i="45"/>
  <c r="W11" i="45"/>
  <c r="M11" i="45"/>
  <c r="L11" i="45"/>
  <c r="K11" i="45"/>
  <c r="J11" i="45"/>
  <c r="BM10" i="45"/>
  <c r="BL10" i="45"/>
  <c r="BK10" i="45"/>
  <c r="BJ10" i="45"/>
  <c r="AM10" i="45"/>
  <c r="AL10" i="45"/>
  <c r="AK10" i="45"/>
  <c r="AJ10" i="45"/>
  <c r="Z10" i="45"/>
  <c r="Y10" i="45"/>
  <c r="X10" i="45"/>
  <c r="W10" i="45"/>
  <c r="M10" i="45"/>
  <c r="L10" i="45"/>
  <c r="K10" i="45"/>
  <c r="J10" i="45"/>
  <c r="BM8" i="45"/>
  <c r="BL8" i="45"/>
  <c r="BK8" i="45"/>
  <c r="BJ8" i="45"/>
  <c r="AM8" i="45"/>
  <c r="AL8" i="45"/>
  <c r="AK8" i="45"/>
  <c r="AJ8" i="45"/>
  <c r="Z8" i="45"/>
  <c r="Y8" i="45"/>
  <c r="X8" i="45"/>
  <c r="W8" i="45"/>
  <c r="M8" i="45"/>
  <c r="L8" i="45"/>
  <c r="K8" i="45"/>
  <c r="J8" i="45"/>
  <c r="BH2" i="45"/>
  <c r="AU2" i="45"/>
  <c r="AH2" i="45"/>
  <c r="U2" i="45"/>
  <c r="AM71" i="44"/>
  <c r="AL71" i="44"/>
  <c r="AK71" i="44"/>
  <c r="AJ71" i="44"/>
  <c r="Z71" i="44"/>
  <c r="Y71" i="44"/>
  <c r="X71" i="44"/>
  <c r="W71" i="44"/>
  <c r="M71" i="44"/>
  <c r="L71" i="44"/>
  <c r="K71" i="44"/>
  <c r="J71" i="44"/>
  <c r="AM70" i="44"/>
  <c r="AL70" i="44"/>
  <c r="AK70" i="44"/>
  <c r="AJ70" i="44"/>
  <c r="Z70" i="44"/>
  <c r="Y70" i="44"/>
  <c r="X70" i="44"/>
  <c r="W70" i="44"/>
  <c r="M70" i="44"/>
  <c r="L70" i="44"/>
  <c r="K70" i="44"/>
  <c r="J70" i="44"/>
  <c r="AM68" i="44"/>
  <c r="AL68" i="44"/>
  <c r="AK68" i="44"/>
  <c r="AJ68" i="44"/>
  <c r="Z68" i="44"/>
  <c r="Y68" i="44"/>
  <c r="X68" i="44"/>
  <c r="W68" i="44"/>
  <c r="M68" i="44"/>
  <c r="L68" i="44"/>
  <c r="K68" i="44"/>
  <c r="J68" i="44"/>
  <c r="AH62" i="44"/>
  <c r="U62" i="44"/>
  <c r="H62" i="44"/>
  <c r="AM56" i="44"/>
  <c r="AL56" i="44"/>
  <c r="AK56" i="44"/>
  <c r="AJ56" i="44"/>
  <c r="Z56" i="44"/>
  <c r="Y56" i="44"/>
  <c r="X56" i="44"/>
  <c r="W56" i="44"/>
  <c r="M56" i="44"/>
  <c r="L56" i="44"/>
  <c r="K56" i="44"/>
  <c r="J56" i="44"/>
  <c r="AM55" i="44"/>
  <c r="AL55" i="44"/>
  <c r="AK55" i="44"/>
  <c r="AJ55" i="44"/>
  <c r="Z55" i="44"/>
  <c r="Y55" i="44"/>
  <c r="X55" i="44"/>
  <c r="W55" i="44"/>
  <c r="M55" i="44"/>
  <c r="L55" i="44"/>
  <c r="K55" i="44"/>
  <c r="J55" i="44"/>
  <c r="AM53" i="44"/>
  <c r="AL53" i="44"/>
  <c r="AK53" i="44"/>
  <c r="AJ53" i="44"/>
  <c r="Z53" i="44"/>
  <c r="Y53" i="44"/>
  <c r="X53" i="44"/>
  <c r="W53" i="44"/>
  <c r="M53" i="44"/>
  <c r="L53" i="44"/>
  <c r="K53" i="44"/>
  <c r="J53" i="44"/>
  <c r="AH47" i="44"/>
  <c r="U47" i="44"/>
  <c r="H47" i="44"/>
  <c r="BM41" i="44"/>
  <c r="BL41" i="44"/>
  <c r="BK41" i="44"/>
  <c r="BJ41" i="44"/>
  <c r="AM41" i="44"/>
  <c r="AL41" i="44"/>
  <c r="AK41" i="44"/>
  <c r="AJ41" i="44"/>
  <c r="Z41" i="44"/>
  <c r="Y41" i="44"/>
  <c r="X41" i="44"/>
  <c r="W41" i="44"/>
  <c r="M41" i="44"/>
  <c r="L41" i="44"/>
  <c r="K41" i="44"/>
  <c r="J41" i="44"/>
  <c r="BM40" i="44"/>
  <c r="BL40" i="44"/>
  <c r="BK40" i="44"/>
  <c r="BJ40" i="44"/>
  <c r="AM40" i="44"/>
  <c r="AL40" i="44"/>
  <c r="AK40" i="44"/>
  <c r="AJ40" i="44"/>
  <c r="Z40" i="44"/>
  <c r="Y40" i="44"/>
  <c r="X40" i="44"/>
  <c r="W40" i="44"/>
  <c r="M40" i="44"/>
  <c r="L40" i="44"/>
  <c r="K40" i="44"/>
  <c r="J40" i="44"/>
  <c r="BM38" i="44"/>
  <c r="BL38" i="44"/>
  <c r="BK38" i="44"/>
  <c r="BJ38" i="44"/>
  <c r="AM38" i="44"/>
  <c r="AL38" i="44"/>
  <c r="AK38" i="44"/>
  <c r="AJ38" i="44"/>
  <c r="Z38" i="44"/>
  <c r="Y38" i="44"/>
  <c r="X38" i="44"/>
  <c r="W38" i="44"/>
  <c r="M38" i="44"/>
  <c r="L38" i="44"/>
  <c r="K38" i="44"/>
  <c r="J38" i="44"/>
  <c r="BH32" i="44"/>
  <c r="AU32" i="44"/>
  <c r="AH32" i="44"/>
  <c r="U32" i="44"/>
  <c r="H32" i="44"/>
  <c r="BM26" i="44"/>
  <c r="BL26" i="44"/>
  <c r="BK26" i="44"/>
  <c r="BJ26" i="44"/>
  <c r="AM26" i="44"/>
  <c r="AL26" i="44"/>
  <c r="AK26" i="44"/>
  <c r="AJ26" i="44"/>
  <c r="Z26" i="44"/>
  <c r="Y26" i="44"/>
  <c r="X26" i="44"/>
  <c r="W26" i="44"/>
  <c r="M26" i="44"/>
  <c r="L26" i="44"/>
  <c r="K26" i="44"/>
  <c r="J26" i="44"/>
  <c r="BM25" i="44"/>
  <c r="BL25" i="44"/>
  <c r="BK25" i="44"/>
  <c r="BJ25" i="44"/>
  <c r="AM25" i="44"/>
  <c r="AL25" i="44"/>
  <c r="AK25" i="44"/>
  <c r="AJ25" i="44"/>
  <c r="Z25" i="44"/>
  <c r="Y25" i="44"/>
  <c r="X25" i="44"/>
  <c r="W25" i="44"/>
  <c r="M25" i="44"/>
  <c r="L25" i="44"/>
  <c r="K25" i="44"/>
  <c r="J25" i="44"/>
  <c r="BM23" i="44"/>
  <c r="BL23" i="44"/>
  <c r="BK23" i="44"/>
  <c r="BJ23" i="44"/>
  <c r="AM23" i="44"/>
  <c r="AL23" i="44"/>
  <c r="AK23" i="44"/>
  <c r="AJ23" i="44"/>
  <c r="Z23" i="44"/>
  <c r="Y23" i="44"/>
  <c r="X23" i="44"/>
  <c r="W23" i="44"/>
  <c r="M23" i="44"/>
  <c r="L23" i="44"/>
  <c r="K23" i="44"/>
  <c r="J23" i="44"/>
  <c r="BH17" i="44"/>
  <c r="AU17" i="44"/>
  <c r="AH17" i="44"/>
  <c r="U17" i="44"/>
  <c r="H17" i="44"/>
  <c r="BM11" i="44"/>
  <c r="BL11" i="44"/>
  <c r="BK11" i="44"/>
  <c r="BJ11" i="44"/>
  <c r="AM11" i="44"/>
  <c r="AL11" i="44"/>
  <c r="AK11" i="44"/>
  <c r="AJ11" i="44"/>
  <c r="Z11" i="44"/>
  <c r="Y11" i="44"/>
  <c r="X11" i="44"/>
  <c r="W11" i="44"/>
  <c r="M11" i="44"/>
  <c r="L11" i="44"/>
  <c r="K11" i="44"/>
  <c r="J11" i="44"/>
  <c r="BM10" i="44"/>
  <c r="BL10" i="44"/>
  <c r="BK10" i="44"/>
  <c r="BJ10" i="44"/>
  <c r="AM10" i="44"/>
  <c r="AL10" i="44"/>
  <c r="AK10" i="44"/>
  <c r="AJ10" i="44"/>
  <c r="Z10" i="44"/>
  <c r="Y10" i="44"/>
  <c r="X10" i="44"/>
  <c r="W10" i="44"/>
  <c r="M10" i="44"/>
  <c r="L10" i="44"/>
  <c r="K10" i="44"/>
  <c r="J10" i="44"/>
  <c r="BM8" i="44"/>
  <c r="BL8" i="44"/>
  <c r="BK8" i="44"/>
  <c r="BJ8" i="44"/>
  <c r="AM8" i="44"/>
  <c r="AL8" i="44"/>
  <c r="AK8" i="44"/>
  <c r="AJ8" i="44"/>
  <c r="Z8" i="44"/>
  <c r="Y8" i="44"/>
  <c r="X8" i="44"/>
  <c r="W8" i="44"/>
  <c r="M8" i="44"/>
  <c r="L8" i="44"/>
  <c r="K8" i="44"/>
  <c r="J8" i="44"/>
  <c r="BH2" i="44"/>
  <c r="AU2" i="44"/>
  <c r="AH2" i="44"/>
  <c r="U2" i="44"/>
  <c r="AM71" i="43"/>
  <c r="AL71" i="43"/>
  <c r="AK71" i="43"/>
  <c r="AJ71" i="43"/>
  <c r="Z71" i="43"/>
  <c r="Y71" i="43"/>
  <c r="X71" i="43"/>
  <c r="W71" i="43"/>
  <c r="M71" i="43"/>
  <c r="L71" i="43"/>
  <c r="K71" i="43"/>
  <c r="J71" i="43"/>
  <c r="AM70" i="43"/>
  <c r="AL70" i="43"/>
  <c r="AK70" i="43"/>
  <c r="AJ70" i="43"/>
  <c r="Z70" i="43"/>
  <c r="Y70" i="43"/>
  <c r="X70" i="43"/>
  <c r="W70" i="43"/>
  <c r="M70" i="43"/>
  <c r="L70" i="43"/>
  <c r="K70" i="43"/>
  <c r="J70" i="43"/>
  <c r="AJ69" i="43"/>
  <c r="W69" i="43"/>
  <c r="M69" i="43"/>
  <c r="K69" i="43"/>
  <c r="J69" i="43"/>
  <c r="AM68" i="43"/>
  <c r="AL68" i="43"/>
  <c r="AK68" i="43"/>
  <c r="AJ68" i="43"/>
  <c r="Z68" i="43"/>
  <c r="Y68" i="43"/>
  <c r="X68" i="43"/>
  <c r="W68" i="43"/>
  <c r="M68" i="43"/>
  <c r="L68" i="43"/>
  <c r="K68" i="43"/>
  <c r="J68" i="43"/>
  <c r="AH62" i="43"/>
  <c r="U62" i="43"/>
  <c r="H62" i="43"/>
  <c r="AM56" i="43"/>
  <c r="AL56" i="43"/>
  <c r="AK56" i="43"/>
  <c r="AJ56" i="43"/>
  <c r="Z56" i="43"/>
  <c r="Y56" i="43"/>
  <c r="X56" i="43"/>
  <c r="W56" i="43"/>
  <c r="M56" i="43"/>
  <c r="L56" i="43"/>
  <c r="K56" i="43"/>
  <c r="J56" i="43"/>
  <c r="AM55" i="43"/>
  <c r="AL55" i="43"/>
  <c r="AK55" i="43"/>
  <c r="AJ55" i="43"/>
  <c r="Z55" i="43"/>
  <c r="Y55" i="43"/>
  <c r="X55" i="43"/>
  <c r="W55" i="43"/>
  <c r="M55" i="43"/>
  <c r="L55" i="43"/>
  <c r="K55" i="43"/>
  <c r="J55" i="43"/>
  <c r="AM53" i="43"/>
  <c r="AL53" i="43"/>
  <c r="AK53" i="43"/>
  <c r="AJ53" i="43"/>
  <c r="Z53" i="43"/>
  <c r="Y53" i="43"/>
  <c r="X53" i="43"/>
  <c r="W53" i="43"/>
  <c r="M53" i="43"/>
  <c r="L53" i="43"/>
  <c r="K53" i="43"/>
  <c r="J53" i="43"/>
  <c r="AH47" i="43"/>
  <c r="U47" i="43"/>
  <c r="H47" i="43"/>
  <c r="BM41" i="43"/>
  <c r="BL41" i="43"/>
  <c r="BK41" i="43"/>
  <c r="BJ41" i="43"/>
  <c r="AM41" i="43"/>
  <c r="AL41" i="43"/>
  <c r="AK41" i="43"/>
  <c r="AJ41" i="43"/>
  <c r="Z41" i="43"/>
  <c r="Y41" i="43"/>
  <c r="X41" i="43"/>
  <c r="W41" i="43"/>
  <c r="M41" i="43"/>
  <c r="L41" i="43"/>
  <c r="K41" i="43"/>
  <c r="J41" i="43"/>
  <c r="BM40" i="43"/>
  <c r="BL40" i="43"/>
  <c r="BK40" i="43"/>
  <c r="BJ40" i="43"/>
  <c r="AM40" i="43"/>
  <c r="AL40" i="43"/>
  <c r="AK40" i="43"/>
  <c r="AJ40" i="43"/>
  <c r="Z40" i="43"/>
  <c r="Y40" i="43"/>
  <c r="X40" i="43"/>
  <c r="W40" i="43"/>
  <c r="M40" i="43"/>
  <c r="L40" i="43"/>
  <c r="K40" i="43"/>
  <c r="J40" i="43"/>
  <c r="BM38" i="43"/>
  <c r="BL38" i="43"/>
  <c r="BK38" i="43"/>
  <c r="BJ38" i="43"/>
  <c r="AM38" i="43"/>
  <c r="AL38" i="43"/>
  <c r="AK38" i="43"/>
  <c r="AJ38" i="43"/>
  <c r="Z38" i="43"/>
  <c r="Y38" i="43"/>
  <c r="X38" i="43"/>
  <c r="W38" i="43"/>
  <c r="M38" i="43"/>
  <c r="L38" i="43"/>
  <c r="K38" i="43"/>
  <c r="J38" i="43"/>
  <c r="BH32" i="43"/>
  <c r="AU32" i="43"/>
  <c r="AH32" i="43"/>
  <c r="U32" i="43"/>
  <c r="H32" i="43"/>
  <c r="BM26" i="43"/>
  <c r="BL26" i="43"/>
  <c r="BK26" i="43"/>
  <c r="BJ26" i="43"/>
  <c r="AM26" i="43"/>
  <c r="AL26" i="43"/>
  <c r="AK26" i="43"/>
  <c r="AJ26" i="43"/>
  <c r="Z26" i="43"/>
  <c r="Y26" i="43"/>
  <c r="X26" i="43"/>
  <c r="W26" i="43"/>
  <c r="M26" i="43"/>
  <c r="L26" i="43"/>
  <c r="K26" i="43"/>
  <c r="J26" i="43"/>
  <c r="BM25" i="43"/>
  <c r="BL25" i="43"/>
  <c r="BK25" i="43"/>
  <c r="BJ25" i="43"/>
  <c r="AM25" i="43"/>
  <c r="AL25" i="43"/>
  <c r="AK25" i="43"/>
  <c r="AJ25" i="43"/>
  <c r="Z25" i="43"/>
  <c r="Y25" i="43"/>
  <c r="X25" i="43"/>
  <c r="W25" i="43"/>
  <c r="M25" i="43"/>
  <c r="L25" i="43"/>
  <c r="K25" i="43"/>
  <c r="J25" i="43"/>
  <c r="BM23" i="43"/>
  <c r="BL23" i="43"/>
  <c r="BK23" i="43"/>
  <c r="BJ23" i="43"/>
  <c r="AM23" i="43"/>
  <c r="AL23" i="43"/>
  <c r="AK23" i="43"/>
  <c r="AJ23" i="43"/>
  <c r="Z23" i="43"/>
  <c r="Y23" i="43"/>
  <c r="X23" i="43"/>
  <c r="W23" i="43"/>
  <c r="M23" i="43"/>
  <c r="L23" i="43"/>
  <c r="K23" i="43"/>
  <c r="J23" i="43"/>
  <c r="BH17" i="43"/>
  <c r="AU17" i="43"/>
  <c r="AH17" i="43"/>
  <c r="U17" i="43"/>
  <c r="H17" i="43"/>
  <c r="BM11" i="43"/>
  <c r="BL11" i="43"/>
  <c r="BK11" i="43"/>
  <c r="BJ11" i="43"/>
  <c r="AM11" i="43"/>
  <c r="AL11" i="43"/>
  <c r="AK11" i="43"/>
  <c r="AJ11" i="43"/>
  <c r="Z11" i="43"/>
  <c r="Y11" i="43"/>
  <c r="X11" i="43"/>
  <c r="W11" i="43"/>
  <c r="M11" i="43"/>
  <c r="L11" i="43"/>
  <c r="K11" i="43"/>
  <c r="J11" i="43"/>
  <c r="BM10" i="43"/>
  <c r="BL10" i="43"/>
  <c r="BK10" i="43"/>
  <c r="BJ10" i="43"/>
  <c r="AM10" i="43"/>
  <c r="AL10" i="43"/>
  <c r="AK10" i="43"/>
  <c r="AJ10" i="43"/>
  <c r="Z10" i="43"/>
  <c r="Y10" i="43"/>
  <c r="X10" i="43"/>
  <c r="W10" i="43"/>
  <c r="M10" i="43"/>
  <c r="L10" i="43"/>
  <c r="K10" i="43"/>
  <c r="J10" i="43"/>
  <c r="BJ9" i="43"/>
  <c r="AW9" i="43"/>
  <c r="AJ9" i="43"/>
  <c r="BM8" i="43"/>
  <c r="BL8" i="43"/>
  <c r="BK8" i="43"/>
  <c r="BJ8" i="43"/>
  <c r="AM8" i="43"/>
  <c r="AL8" i="43"/>
  <c r="AK8" i="43"/>
  <c r="AJ8" i="43"/>
  <c r="Z8" i="43"/>
  <c r="Y8" i="43"/>
  <c r="X8" i="43"/>
  <c r="W8" i="43"/>
  <c r="M8" i="43"/>
  <c r="L8" i="43"/>
  <c r="K8" i="43"/>
  <c r="J8" i="43"/>
  <c r="BH2" i="43"/>
  <c r="AU2" i="43"/>
  <c r="AH2" i="43"/>
  <c r="U2" i="43"/>
  <c r="AM71" i="42"/>
  <c r="AL71" i="42"/>
  <c r="AK71" i="42"/>
  <c r="AJ71" i="42"/>
  <c r="Z71" i="42"/>
  <c r="Y71" i="42"/>
  <c r="X71" i="42"/>
  <c r="W71" i="42"/>
  <c r="M71" i="42"/>
  <c r="L71" i="42"/>
  <c r="K71" i="42"/>
  <c r="J71" i="42"/>
  <c r="AM70" i="42"/>
  <c r="AL70" i="42"/>
  <c r="AK70" i="42"/>
  <c r="AJ70" i="42"/>
  <c r="Z70" i="42"/>
  <c r="Y70" i="42"/>
  <c r="X70" i="42"/>
  <c r="W70" i="42"/>
  <c r="M70" i="42"/>
  <c r="L70" i="42"/>
  <c r="K70" i="42"/>
  <c r="J70" i="42"/>
  <c r="AJ69" i="42"/>
  <c r="W69" i="42"/>
  <c r="L69" i="42"/>
  <c r="J69" i="42"/>
  <c r="AM68" i="42"/>
  <c r="AL68" i="42"/>
  <c r="AK68" i="42"/>
  <c r="AJ68" i="42"/>
  <c r="Z68" i="42"/>
  <c r="Y68" i="42"/>
  <c r="X68" i="42"/>
  <c r="W68" i="42"/>
  <c r="M68" i="42"/>
  <c r="L68" i="42"/>
  <c r="K68" i="42"/>
  <c r="J68" i="42"/>
  <c r="AH62" i="42"/>
  <c r="U62" i="42"/>
  <c r="H62" i="42"/>
  <c r="AM56" i="42"/>
  <c r="AL56" i="42"/>
  <c r="AK56" i="42"/>
  <c r="AJ56" i="42"/>
  <c r="Z56" i="42"/>
  <c r="Y56" i="42"/>
  <c r="X56" i="42"/>
  <c r="W56" i="42"/>
  <c r="M56" i="42"/>
  <c r="L56" i="42"/>
  <c r="K56" i="42"/>
  <c r="J56" i="42"/>
  <c r="AM55" i="42"/>
  <c r="AL55" i="42"/>
  <c r="AK55" i="42"/>
  <c r="AJ55" i="42"/>
  <c r="Z55" i="42"/>
  <c r="Y55" i="42"/>
  <c r="X55" i="42"/>
  <c r="W55" i="42"/>
  <c r="M55" i="42"/>
  <c r="L55" i="42"/>
  <c r="K55" i="42"/>
  <c r="J55" i="42"/>
  <c r="AM53" i="42"/>
  <c r="AL53" i="42"/>
  <c r="AK53" i="42"/>
  <c r="AJ53" i="42"/>
  <c r="Z53" i="42"/>
  <c r="Y53" i="42"/>
  <c r="X53" i="42"/>
  <c r="W53" i="42"/>
  <c r="M53" i="42"/>
  <c r="L53" i="42"/>
  <c r="K53" i="42"/>
  <c r="J53" i="42"/>
  <c r="AH47" i="42"/>
  <c r="U47" i="42"/>
  <c r="H47" i="42"/>
  <c r="BM41" i="42"/>
  <c r="BL41" i="42"/>
  <c r="BK41" i="42"/>
  <c r="BJ41" i="42"/>
  <c r="AM41" i="42"/>
  <c r="AL41" i="42"/>
  <c r="AK41" i="42"/>
  <c r="AJ41" i="42"/>
  <c r="Z41" i="42"/>
  <c r="Y41" i="42"/>
  <c r="X41" i="42"/>
  <c r="W41" i="42"/>
  <c r="M41" i="42"/>
  <c r="L41" i="42"/>
  <c r="K41" i="42"/>
  <c r="J41" i="42"/>
  <c r="BM40" i="42"/>
  <c r="BL40" i="42"/>
  <c r="BK40" i="42"/>
  <c r="BJ40" i="42"/>
  <c r="AM40" i="42"/>
  <c r="AL40" i="42"/>
  <c r="AK40" i="42"/>
  <c r="AJ40" i="42"/>
  <c r="Z40" i="42"/>
  <c r="Y40" i="42"/>
  <c r="X40" i="42"/>
  <c r="W40" i="42"/>
  <c r="M40" i="42"/>
  <c r="L40" i="42"/>
  <c r="K40" i="42"/>
  <c r="J40" i="42"/>
  <c r="BM38" i="42"/>
  <c r="BL38" i="42"/>
  <c r="BK38" i="42"/>
  <c r="BJ38" i="42"/>
  <c r="AM38" i="42"/>
  <c r="AL38" i="42"/>
  <c r="AK38" i="42"/>
  <c r="AJ38" i="42"/>
  <c r="Z38" i="42"/>
  <c r="Y38" i="42"/>
  <c r="X38" i="42"/>
  <c r="W38" i="42"/>
  <c r="M38" i="42"/>
  <c r="L38" i="42"/>
  <c r="K38" i="42"/>
  <c r="J38" i="42"/>
  <c r="BH32" i="42"/>
  <c r="AU32" i="42"/>
  <c r="AH32" i="42"/>
  <c r="U32" i="42"/>
  <c r="H32" i="42"/>
  <c r="BM26" i="42"/>
  <c r="BL26" i="42"/>
  <c r="BK26" i="42"/>
  <c r="BJ26" i="42"/>
  <c r="AM26" i="42"/>
  <c r="AL26" i="42"/>
  <c r="AK26" i="42"/>
  <c r="AJ26" i="42"/>
  <c r="Z26" i="42"/>
  <c r="Y26" i="42"/>
  <c r="X26" i="42"/>
  <c r="W26" i="42"/>
  <c r="M26" i="42"/>
  <c r="L26" i="42"/>
  <c r="K26" i="42"/>
  <c r="J26" i="42"/>
  <c r="BM25" i="42"/>
  <c r="BL25" i="42"/>
  <c r="BK25" i="42"/>
  <c r="BJ25" i="42"/>
  <c r="AM25" i="42"/>
  <c r="AL25" i="42"/>
  <c r="AK25" i="42"/>
  <c r="AJ25" i="42"/>
  <c r="Z25" i="42"/>
  <c r="Y25" i="42"/>
  <c r="X25" i="42"/>
  <c r="W25" i="42"/>
  <c r="M25" i="42"/>
  <c r="L25" i="42"/>
  <c r="K25" i="42"/>
  <c r="J25" i="42"/>
  <c r="BM23" i="42"/>
  <c r="BL23" i="42"/>
  <c r="BK23" i="42"/>
  <c r="BJ23" i="42"/>
  <c r="AM23" i="42"/>
  <c r="AL23" i="42"/>
  <c r="AK23" i="42"/>
  <c r="AJ23" i="42"/>
  <c r="Z23" i="42"/>
  <c r="Y23" i="42"/>
  <c r="X23" i="42"/>
  <c r="W23" i="42"/>
  <c r="M23" i="42"/>
  <c r="L23" i="42"/>
  <c r="K23" i="42"/>
  <c r="J23" i="42"/>
  <c r="BH17" i="42"/>
  <c r="AU17" i="42"/>
  <c r="AH17" i="42"/>
  <c r="U17" i="42"/>
  <c r="H17" i="42"/>
  <c r="BM11" i="42"/>
  <c r="BL11" i="42"/>
  <c r="BK11" i="42"/>
  <c r="BJ11" i="42"/>
  <c r="AM11" i="42"/>
  <c r="AL11" i="42"/>
  <c r="AK11" i="42"/>
  <c r="AJ11" i="42"/>
  <c r="Z11" i="42"/>
  <c r="Y11" i="42"/>
  <c r="X11" i="42"/>
  <c r="W11" i="42"/>
  <c r="M11" i="42"/>
  <c r="L11" i="42"/>
  <c r="K11" i="42"/>
  <c r="J11" i="42"/>
  <c r="BM10" i="42"/>
  <c r="BL10" i="42"/>
  <c r="BK10" i="42"/>
  <c r="BJ10" i="42"/>
  <c r="AM10" i="42"/>
  <c r="AL10" i="42"/>
  <c r="AK10" i="42"/>
  <c r="AJ10" i="42"/>
  <c r="Z10" i="42"/>
  <c r="Y10" i="42"/>
  <c r="X10" i="42"/>
  <c r="W10" i="42"/>
  <c r="M10" i="42"/>
  <c r="L10" i="42"/>
  <c r="K10" i="42"/>
  <c r="J10" i="42"/>
  <c r="BM8" i="42"/>
  <c r="BL8" i="42"/>
  <c r="BK8" i="42"/>
  <c r="BJ8" i="42"/>
  <c r="AM8" i="42"/>
  <c r="AL8" i="42"/>
  <c r="AK8" i="42"/>
  <c r="AJ8" i="42"/>
  <c r="Z8" i="42"/>
  <c r="Y8" i="42"/>
  <c r="X8" i="42"/>
  <c r="W8" i="42"/>
  <c r="M8" i="42"/>
  <c r="L8" i="42"/>
  <c r="K8" i="42"/>
  <c r="J8" i="42"/>
  <c r="BH2" i="42"/>
  <c r="AU2" i="42"/>
  <c r="AH2" i="42"/>
  <c r="U2" i="42"/>
  <c r="AM71" i="41"/>
  <c r="AL71" i="41"/>
  <c r="AK71" i="41"/>
  <c r="AJ71" i="41"/>
  <c r="Z71" i="41"/>
  <c r="Y71" i="41"/>
  <c r="X71" i="41"/>
  <c r="W71" i="41"/>
  <c r="M71" i="41"/>
  <c r="L71" i="41"/>
  <c r="K71" i="41"/>
  <c r="J71" i="41"/>
  <c r="AM70" i="41"/>
  <c r="AL70" i="41"/>
  <c r="AK70" i="41"/>
  <c r="AJ70" i="41"/>
  <c r="Z70" i="41"/>
  <c r="Y70" i="41"/>
  <c r="X70" i="41"/>
  <c r="W70" i="41"/>
  <c r="M70" i="41"/>
  <c r="L70" i="41"/>
  <c r="K70" i="41"/>
  <c r="J70" i="41"/>
  <c r="AM68" i="41"/>
  <c r="AL68" i="41"/>
  <c r="AK68" i="41"/>
  <c r="AJ68" i="41"/>
  <c r="Z68" i="41"/>
  <c r="Y68" i="41"/>
  <c r="X68" i="41"/>
  <c r="W68" i="41"/>
  <c r="M68" i="41"/>
  <c r="L68" i="41"/>
  <c r="K68" i="41"/>
  <c r="J68" i="41"/>
  <c r="AH62" i="41"/>
  <c r="U62" i="41"/>
  <c r="H62" i="41"/>
  <c r="AM56" i="41"/>
  <c r="AL56" i="41"/>
  <c r="AK56" i="41"/>
  <c r="AJ56" i="41"/>
  <c r="Z56" i="41"/>
  <c r="Y56" i="41"/>
  <c r="X56" i="41"/>
  <c r="W56" i="41"/>
  <c r="M56" i="41"/>
  <c r="L56" i="41"/>
  <c r="K56" i="41"/>
  <c r="J56" i="41"/>
  <c r="AM55" i="41"/>
  <c r="AL55" i="41"/>
  <c r="AK55" i="41"/>
  <c r="AJ55" i="41"/>
  <c r="Z55" i="41"/>
  <c r="Y55" i="41"/>
  <c r="X55" i="41"/>
  <c r="W55" i="41"/>
  <c r="M55" i="41"/>
  <c r="L55" i="41"/>
  <c r="K55" i="41"/>
  <c r="J55" i="41"/>
  <c r="AM53" i="41"/>
  <c r="AL53" i="41"/>
  <c r="AK53" i="41"/>
  <c r="AJ53" i="41"/>
  <c r="Z53" i="41"/>
  <c r="Y53" i="41"/>
  <c r="X53" i="41"/>
  <c r="W53" i="41"/>
  <c r="M53" i="41"/>
  <c r="L53" i="41"/>
  <c r="K53" i="41"/>
  <c r="J53" i="41"/>
  <c r="AH47" i="41"/>
  <c r="U47" i="41"/>
  <c r="H47" i="41"/>
  <c r="BM41" i="41"/>
  <c r="BL41" i="41"/>
  <c r="BK41" i="41"/>
  <c r="BJ41" i="41"/>
  <c r="AM41" i="41"/>
  <c r="AL41" i="41"/>
  <c r="AK41" i="41"/>
  <c r="AJ41" i="41"/>
  <c r="Z41" i="41"/>
  <c r="Y41" i="41"/>
  <c r="X41" i="41"/>
  <c r="W41" i="41"/>
  <c r="M41" i="41"/>
  <c r="L41" i="41"/>
  <c r="K41" i="41"/>
  <c r="J41" i="41"/>
  <c r="BM40" i="41"/>
  <c r="BL40" i="41"/>
  <c r="BK40" i="41"/>
  <c r="BJ40" i="41"/>
  <c r="AM40" i="41"/>
  <c r="AL40" i="41"/>
  <c r="AK40" i="41"/>
  <c r="AJ40" i="41"/>
  <c r="Z40" i="41"/>
  <c r="Y40" i="41"/>
  <c r="X40" i="41"/>
  <c r="W40" i="41"/>
  <c r="M40" i="41"/>
  <c r="L40" i="41"/>
  <c r="K40" i="41"/>
  <c r="J40" i="41"/>
  <c r="BM38" i="41"/>
  <c r="BL38" i="41"/>
  <c r="BK38" i="41"/>
  <c r="BJ38" i="41"/>
  <c r="AM38" i="41"/>
  <c r="AL38" i="41"/>
  <c r="AK38" i="41"/>
  <c r="AJ38" i="41"/>
  <c r="Z38" i="41"/>
  <c r="Y38" i="41"/>
  <c r="X38" i="41"/>
  <c r="W38" i="41"/>
  <c r="M38" i="41"/>
  <c r="L38" i="41"/>
  <c r="K38" i="41"/>
  <c r="J38" i="41"/>
  <c r="BH32" i="41"/>
  <c r="AU32" i="41"/>
  <c r="AH32" i="41"/>
  <c r="U32" i="41"/>
  <c r="H32" i="41"/>
  <c r="BM26" i="41"/>
  <c r="BL26" i="41"/>
  <c r="BK26" i="41"/>
  <c r="BJ26" i="41"/>
  <c r="AM26" i="41"/>
  <c r="AL26" i="41"/>
  <c r="AK26" i="41"/>
  <c r="AJ26" i="41"/>
  <c r="Z26" i="41"/>
  <c r="Y26" i="41"/>
  <c r="X26" i="41"/>
  <c r="W26" i="41"/>
  <c r="M26" i="41"/>
  <c r="L26" i="41"/>
  <c r="K26" i="41"/>
  <c r="J26" i="41"/>
  <c r="BM25" i="41"/>
  <c r="BL25" i="41"/>
  <c r="BK25" i="41"/>
  <c r="BJ25" i="41"/>
  <c r="AM25" i="41"/>
  <c r="AL25" i="41"/>
  <c r="AK25" i="41"/>
  <c r="AJ25" i="41"/>
  <c r="Z25" i="41"/>
  <c r="Y25" i="41"/>
  <c r="X25" i="41"/>
  <c r="W25" i="41"/>
  <c r="M25" i="41"/>
  <c r="L25" i="41"/>
  <c r="K25" i="41"/>
  <c r="J25" i="41"/>
  <c r="BM23" i="41"/>
  <c r="BL23" i="41"/>
  <c r="BK23" i="41"/>
  <c r="BJ23" i="41"/>
  <c r="AM23" i="41"/>
  <c r="AL23" i="41"/>
  <c r="AK23" i="41"/>
  <c r="AJ23" i="41"/>
  <c r="Z23" i="41"/>
  <c r="Y23" i="41"/>
  <c r="X23" i="41"/>
  <c r="W23" i="41"/>
  <c r="M23" i="41"/>
  <c r="L23" i="41"/>
  <c r="K23" i="41"/>
  <c r="J23" i="41"/>
  <c r="BH17" i="41"/>
  <c r="AU17" i="41"/>
  <c r="AH17" i="41"/>
  <c r="U17" i="41"/>
  <c r="H17" i="41"/>
  <c r="BM11" i="41"/>
  <c r="BL11" i="41"/>
  <c r="BK11" i="41"/>
  <c r="BJ11" i="41"/>
  <c r="AM11" i="41"/>
  <c r="AL11" i="41"/>
  <c r="AK11" i="41"/>
  <c r="AJ11" i="41"/>
  <c r="Z11" i="41"/>
  <c r="Y11" i="41"/>
  <c r="X11" i="41"/>
  <c r="W11" i="41"/>
  <c r="M11" i="41"/>
  <c r="L11" i="41"/>
  <c r="K11" i="41"/>
  <c r="J11" i="41"/>
  <c r="BM10" i="41"/>
  <c r="BL10" i="41"/>
  <c r="BK10" i="41"/>
  <c r="BJ10" i="41"/>
  <c r="AM10" i="41"/>
  <c r="AL10" i="41"/>
  <c r="AK10" i="41"/>
  <c r="AJ10" i="41"/>
  <c r="Z10" i="41"/>
  <c r="Y10" i="41"/>
  <c r="X10" i="41"/>
  <c r="W10" i="41"/>
  <c r="M10" i="41"/>
  <c r="L10" i="41"/>
  <c r="K10" i="41"/>
  <c r="J10" i="41"/>
  <c r="BM8" i="41"/>
  <c r="BL8" i="41"/>
  <c r="BK8" i="41"/>
  <c r="BJ8" i="41"/>
  <c r="AM8" i="41"/>
  <c r="AL8" i="41"/>
  <c r="AK8" i="41"/>
  <c r="AJ8" i="41"/>
  <c r="Z8" i="41"/>
  <c r="Y8" i="41"/>
  <c r="X8" i="41"/>
  <c r="W8" i="41"/>
  <c r="M8" i="41"/>
  <c r="L8" i="41"/>
  <c r="K8" i="41"/>
  <c r="J8" i="41"/>
  <c r="BH2" i="41"/>
  <c r="AU2" i="41"/>
  <c r="AH2" i="41"/>
  <c r="U2" i="41"/>
  <c r="W8" i="40"/>
  <c r="AK71" i="40"/>
  <c r="AH62" i="40"/>
  <c r="U62" i="40"/>
  <c r="H62" i="40"/>
  <c r="AH47" i="40"/>
  <c r="U47" i="40"/>
  <c r="H47" i="40"/>
  <c r="BH32" i="40"/>
  <c r="AU32" i="40"/>
  <c r="AH32" i="40"/>
  <c r="U32" i="40"/>
  <c r="H32" i="40"/>
  <c r="BH17" i="40"/>
  <c r="AU17" i="40"/>
  <c r="AH17" i="40"/>
  <c r="U17" i="40"/>
  <c r="H17" i="40"/>
  <c r="BJ10" i="40"/>
  <c r="AK10" i="40"/>
  <c r="J9" i="40"/>
  <c r="F10" i="29" s="1"/>
  <c r="AL8" i="40"/>
  <c r="AJ8" i="40"/>
  <c r="BH2" i="40"/>
  <c r="AU2" i="40"/>
  <c r="AH2" i="40"/>
  <c r="U2" i="40"/>
  <c r="N41" i="34" l="1"/>
  <c r="O41" i="34"/>
  <c r="O44" i="34"/>
  <c r="N44" i="34"/>
  <c r="O42" i="34"/>
  <c r="N42" i="34"/>
  <c r="O43" i="34"/>
  <c r="N43" i="34"/>
  <c r="AW10" i="40"/>
  <c r="AZ10" i="40"/>
  <c r="AW10" i="41"/>
  <c r="AX10" i="52"/>
  <c r="AW23" i="45"/>
  <c r="AJ9" i="53"/>
  <c r="W39" i="53"/>
  <c r="AW9" i="53"/>
  <c r="AJ39" i="53"/>
  <c r="J69" i="53"/>
  <c r="L69" i="53"/>
  <c r="AX9" i="53"/>
  <c r="BJ9" i="53"/>
  <c r="BJ24" i="53"/>
  <c r="M69" i="53"/>
  <c r="K69" i="53"/>
  <c r="AW11" i="53"/>
  <c r="AW39" i="53"/>
  <c r="W69" i="53"/>
  <c r="BK9" i="53"/>
  <c r="J39" i="53"/>
  <c r="AJ24" i="53"/>
  <c r="AK69" i="53"/>
  <c r="AW26" i="53"/>
  <c r="J9" i="52"/>
  <c r="F20" i="29" s="1"/>
  <c r="AX8" i="52"/>
  <c r="BJ9" i="52"/>
  <c r="BJ39" i="52"/>
  <c r="J39" i="52"/>
  <c r="AX24" i="52"/>
  <c r="AX9" i="52"/>
  <c r="K69" i="52"/>
  <c r="K24" i="52"/>
  <c r="M69" i="52"/>
  <c r="L69" i="52"/>
  <c r="X24" i="52"/>
  <c r="AW39" i="52"/>
  <c r="AW11" i="52"/>
  <c r="X39" i="52"/>
  <c r="W39" i="52"/>
  <c r="AJ69" i="52"/>
  <c r="AZ8" i="52"/>
  <c r="M24" i="52"/>
  <c r="W24" i="52"/>
  <c r="AJ24" i="52"/>
  <c r="AW24" i="52"/>
  <c r="BJ24" i="52"/>
  <c r="AJ54" i="52"/>
  <c r="W24" i="51"/>
  <c r="AW39" i="51"/>
  <c r="AJ24" i="51"/>
  <c r="BK9" i="51"/>
  <c r="AW9" i="51"/>
  <c r="J24" i="51"/>
  <c r="AJ39" i="51"/>
  <c r="AK69" i="51"/>
  <c r="BJ24" i="51"/>
  <c r="AZ24" i="51"/>
  <c r="BM24" i="51"/>
  <c r="AW25" i="51"/>
  <c r="AW26" i="51"/>
  <c r="J54" i="51"/>
  <c r="W54" i="51"/>
  <c r="AJ54" i="51"/>
  <c r="K69" i="51"/>
  <c r="AW23" i="51"/>
  <c r="L69" i="51"/>
  <c r="AJ9" i="50"/>
  <c r="W9" i="50"/>
  <c r="BJ39" i="50"/>
  <c r="AW9" i="50"/>
  <c r="AX9" i="50"/>
  <c r="AX8" i="50"/>
  <c r="AW8" i="50"/>
  <c r="J69" i="50"/>
  <c r="J9" i="50"/>
  <c r="F18" i="29" s="1"/>
  <c r="AJ24" i="50"/>
  <c r="M69" i="50"/>
  <c r="L69" i="50"/>
  <c r="K69" i="50"/>
  <c r="AW24" i="50"/>
  <c r="W69" i="50"/>
  <c r="BJ9" i="50"/>
  <c r="W39" i="50"/>
  <c r="AK69" i="50"/>
  <c r="AW41" i="50"/>
  <c r="AW25" i="50"/>
  <c r="AW26" i="50"/>
  <c r="J54" i="50"/>
  <c r="W54" i="50"/>
  <c r="AJ54" i="50"/>
  <c r="AJ24" i="49"/>
  <c r="AZ11" i="49"/>
  <c r="J69" i="49"/>
  <c r="M69" i="49"/>
  <c r="L69" i="49"/>
  <c r="J24" i="49"/>
  <c r="BJ39" i="49"/>
  <c r="W9" i="49"/>
  <c r="AJ9" i="49"/>
  <c r="AW9" i="49"/>
  <c r="BJ9" i="49"/>
  <c r="BJ24" i="49"/>
  <c r="W39" i="49"/>
  <c r="L9" i="49"/>
  <c r="H16" i="29" s="1"/>
  <c r="AX9" i="49"/>
  <c r="BK9" i="49"/>
  <c r="AW24" i="49"/>
  <c r="J9" i="49"/>
  <c r="F16" i="29" s="1"/>
  <c r="AW8" i="49"/>
  <c r="AZ10" i="49"/>
  <c r="AW25" i="49"/>
  <c r="AW26" i="49"/>
  <c r="J54" i="49"/>
  <c r="W54" i="49"/>
  <c r="AJ54" i="49"/>
  <c r="AW23" i="49"/>
  <c r="BK9" i="48"/>
  <c r="BK24" i="48"/>
  <c r="AW39" i="48"/>
  <c r="W9" i="48"/>
  <c r="J39" i="48"/>
  <c r="M69" i="48"/>
  <c r="K24" i="48"/>
  <c r="AX24" i="48"/>
  <c r="AK24" i="48"/>
  <c r="J9" i="48"/>
  <c r="X24" i="48"/>
  <c r="AW9" i="48"/>
  <c r="AK69" i="48"/>
  <c r="AW23" i="48"/>
  <c r="J24" i="48"/>
  <c r="W24" i="48"/>
  <c r="AJ24" i="48"/>
  <c r="AW25" i="48"/>
  <c r="AW26" i="48"/>
  <c r="J54" i="48"/>
  <c r="W54" i="48"/>
  <c r="AJ54" i="48"/>
  <c r="J54" i="47"/>
  <c r="W39" i="47"/>
  <c r="M69" i="47"/>
  <c r="L69" i="47"/>
  <c r="K69" i="47"/>
  <c r="AW23" i="47"/>
  <c r="W24" i="47"/>
  <c r="W69" i="47"/>
  <c r="W54" i="47"/>
  <c r="BJ24" i="47"/>
  <c r="J39" i="47"/>
  <c r="AX9" i="47"/>
  <c r="BK9" i="47"/>
  <c r="AW24" i="47"/>
  <c r="AJ69" i="47"/>
  <c r="AW10" i="47"/>
  <c r="AW25" i="47"/>
  <c r="AW26" i="47"/>
  <c r="AJ54" i="47"/>
  <c r="AX11" i="47"/>
  <c r="AW9" i="46"/>
  <c r="AX9" i="46"/>
  <c r="AZ11" i="46"/>
  <c r="AY11" i="46"/>
  <c r="M69" i="46"/>
  <c r="AZ10" i="46"/>
  <c r="AY10" i="46"/>
  <c r="BK9" i="46"/>
  <c r="BJ39" i="46"/>
  <c r="AK69" i="46"/>
  <c r="W24" i="46"/>
  <c r="AJ24" i="46"/>
  <c r="AW24" i="46"/>
  <c r="BJ24" i="46"/>
  <c r="AX8" i="46"/>
  <c r="AW23" i="46"/>
  <c r="K24" i="46"/>
  <c r="Z24" i="46"/>
  <c r="AM24" i="46"/>
  <c r="AZ24" i="46"/>
  <c r="BM24" i="46"/>
  <c r="AW25" i="46"/>
  <c r="AW26" i="46"/>
  <c r="J54" i="46"/>
  <c r="W54" i="46"/>
  <c r="AJ54" i="46"/>
  <c r="AJ9" i="45"/>
  <c r="AW39" i="45"/>
  <c r="AX9" i="45"/>
  <c r="J39" i="45"/>
  <c r="AX24" i="45"/>
  <c r="K69" i="45"/>
  <c r="BK9" i="45"/>
  <c r="W39" i="45"/>
  <c r="W9" i="45"/>
  <c r="BK24" i="45"/>
  <c r="AK69" i="45"/>
  <c r="AW24" i="45"/>
  <c r="BJ24" i="45"/>
  <c r="AW25" i="45"/>
  <c r="AW26" i="45"/>
  <c r="J54" i="45"/>
  <c r="W54" i="45"/>
  <c r="AJ54" i="45"/>
  <c r="W9" i="44"/>
  <c r="AW9" i="44"/>
  <c r="AW39" i="44"/>
  <c r="M69" i="44"/>
  <c r="BJ9" i="44"/>
  <c r="J9" i="44"/>
  <c r="F14" i="29" s="1"/>
  <c r="AJ9" i="44"/>
  <c r="W39" i="44"/>
  <c r="AJ69" i="44"/>
  <c r="W24" i="44"/>
  <c r="AW24" i="44"/>
  <c r="BJ24" i="44"/>
  <c r="Y24" i="44"/>
  <c r="AK24" i="44"/>
  <c r="AY24" i="44"/>
  <c r="BL24" i="44"/>
  <c r="AW25" i="44"/>
  <c r="AW26" i="44"/>
  <c r="J54" i="44"/>
  <c r="W54" i="44"/>
  <c r="AJ54" i="44"/>
  <c r="AX8" i="44"/>
  <c r="AW23" i="44"/>
  <c r="L24" i="44"/>
  <c r="AK24" i="43"/>
  <c r="W39" i="43"/>
  <c r="BK9" i="43"/>
  <c r="AX9" i="43"/>
  <c r="X24" i="43"/>
  <c r="AJ39" i="43"/>
  <c r="J9" i="43"/>
  <c r="F13" i="29" s="1"/>
  <c r="AM9" i="43"/>
  <c r="AL9" i="43"/>
  <c r="AK9" i="43"/>
  <c r="W9" i="43"/>
  <c r="AX24" i="43"/>
  <c r="K24" i="43"/>
  <c r="AZ9" i="43"/>
  <c r="AY9" i="43"/>
  <c r="BM9" i="43"/>
  <c r="BL9" i="43"/>
  <c r="AW38" i="43"/>
  <c r="J39" i="43"/>
  <c r="AK69" i="43"/>
  <c r="W24" i="43"/>
  <c r="AJ24" i="43"/>
  <c r="BK24" i="43"/>
  <c r="J54" i="43"/>
  <c r="W54" i="43"/>
  <c r="AJ54" i="43"/>
  <c r="L69" i="43"/>
  <c r="AX8" i="42"/>
  <c r="AJ9" i="42"/>
  <c r="J39" i="42"/>
  <c r="AK24" i="42"/>
  <c r="W9" i="42"/>
  <c r="AX24" i="42"/>
  <c r="BK24" i="42"/>
  <c r="M69" i="42"/>
  <c r="K24" i="42"/>
  <c r="BK9" i="42"/>
  <c r="J9" i="42"/>
  <c r="F12" i="29" s="1"/>
  <c r="AW9" i="42"/>
  <c r="BJ9" i="42"/>
  <c r="X24" i="42"/>
  <c r="AW38" i="42"/>
  <c r="Z69" i="42"/>
  <c r="Y69" i="42"/>
  <c r="X69" i="42"/>
  <c r="AK69" i="42"/>
  <c r="AZ8" i="42"/>
  <c r="J24" i="42"/>
  <c r="Z24" i="42"/>
  <c r="AL24" i="42"/>
  <c r="AY24" i="42"/>
  <c r="BJ24" i="42"/>
  <c r="J54" i="42"/>
  <c r="W54" i="42"/>
  <c r="AJ54" i="42"/>
  <c r="K69" i="42"/>
  <c r="AW9" i="41"/>
  <c r="AX9" i="41"/>
  <c r="AW39" i="41"/>
  <c r="AY10" i="41"/>
  <c r="AZ10" i="41"/>
  <c r="BJ9" i="41"/>
  <c r="BK9" i="41"/>
  <c r="AX11" i="41"/>
  <c r="J39" i="41"/>
  <c r="J69" i="41"/>
  <c r="M69" i="41"/>
  <c r="AX10" i="41"/>
  <c r="W69" i="41"/>
  <c r="AZ11" i="41"/>
  <c r="AY11" i="41"/>
  <c r="AK69" i="41"/>
  <c r="J24" i="41"/>
  <c r="W24" i="41"/>
  <c r="AJ24" i="41"/>
  <c r="AW24" i="41"/>
  <c r="AX8" i="41"/>
  <c r="AW23" i="41"/>
  <c r="M24" i="41"/>
  <c r="Z24" i="41"/>
  <c r="AM24" i="41"/>
  <c r="AZ24" i="41"/>
  <c r="BK24" i="41"/>
  <c r="AW25" i="41"/>
  <c r="AW26" i="41"/>
  <c r="J54" i="41"/>
  <c r="W54" i="41"/>
  <c r="AJ54" i="41"/>
  <c r="X8" i="40"/>
  <c r="Y8" i="40"/>
  <c r="Z8" i="40"/>
  <c r="X10" i="40"/>
  <c r="K8" i="40"/>
  <c r="K10" i="40"/>
  <c r="J10" i="40"/>
  <c r="J11" i="40"/>
  <c r="K11" i="40"/>
  <c r="BM10" i="40"/>
  <c r="BL10" i="40"/>
  <c r="AM8" i="40"/>
  <c r="AX10" i="40"/>
  <c r="AW9" i="40"/>
  <c r="J23" i="40"/>
  <c r="W23" i="40"/>
  <c r="J24" i="40"/>
  <c r="BJ24" i="40"/>
  <c r="AJ26" i="40"/>
  <c r="BJ8" i="40"/>
  <c r="BK10" i="40"/>
  <c r="L23" i="40"/>
  <c r="Y23" i="40"/>
  <c r="BK38" i="40"/>
  <c r="AJ9" i="40"/>
  <c r="AX9" i="40"/>
  <c r="AM10" i="40"/>
  <c r="AY10" i="40"/>
  <c r="BM39" i="40"/>
  <c r="BL39" i="40"/>
  <c r="BK39" i="40"/>
  <c r="AK8" i="40"/>
  <c r="BK8" i="40"/>
  <c r="BJ9" i="40"/>
  <c r="BK9" i="40"/>
  <c r="BJ23" i="40"/>
  <c r="AK9" i="40"/>
  <c r="W25" i="40"/>
  <c r="BJ26" i="40"/>
  <c r="AJ11" i="40"/>
  <c r="AJ23" i="40"/>
  <c r="AW24" i="40"/>
  <c r="W26" i="40"/>
  <c r="J40" i="40"/>
  <c r="K39" i="40"/>
  <c r="BJ39" i="40"/>
  <c r="Y40" i="40"/>
  <c r="W40" i="40"/>
  <c r="AJ41" i="40"/>
  <c r="AJ38" i="40"/>
  <c r="AJ70" i="40"/>
  <c r="AK70" i="40"/>
  <c r="AJ53" i="40"/>
  <c r="X68" i="40"/>
  <c r="AK38" i="40"/>
  <c r="BJ38" i="40"/>
  <c r="W41" i="40"/>
  <c r="J39" i="40"/>
  <c r="W53" i="40"/>
  <c r="J54" i="40"/>
  <c r="AJ54" i="40"/>
  <c r="K69" i="40"/>
  <c r="L70" i="40"/>
  <c r="L68" i="40"/>
  <c r="K70" i="40"/>
  <c r="AK68" i="40"/>
  <c r="BJ40" i="40"/>
  <c r="J56" i="40"/>
  <c r="M68" i="40"/>
  <c r="K68" i="40"/>
  <c r="J53" i="40"/>
  <c r="AJ55" i="40"/>
  <c r="AJ71" i="40"/>
  <c r="BJ41" i="40"/>
  <c r="M53" i="40"/>
  <c r="W55" i="40"/>
  <c r="Z68" i="40"/>
  <c r="J69" i="40"/>
  <c r="M71" i="40"/>
  <c r="J71" i="40"/>
  <c r="W71" i="40"/>
  <c r="K71" i="40"/>
  <c r="L71" i="40"/>
  <c r="E9" i="31"/>
  <c r="F18" i="34" s="1"/>
  <c r="D9" i="31"/>
  <c r="E18" i="34" s="1"/>
  <c r="C9" i="31"/>
  <c r="D18" i="34" s="1"/>
  <c r="B9" i="31"/>
  <c r="C18" i="34" s="1"/>
  <c r="E9" i="30"/>
  <c r="F17" i="34" s="1"/>
  <c r="C9" i="30"/>
  <c r="D17" i="34" s="1"/>
  <c r="B9" i="30"/>
  <c r="C17" i="34" s="1"/>
  <c r="D9" i="30"/>
  <c r="E17" i="34" s="1"/>
  <c r="E9" i="29"/>
  <c r="F16" i="34" s="1"/>
  <c r="D9" i="29"/>
  <c r="E16" i="34" s="1"/>
  <c r="C9" i="29"/>
  <c r="D16" i="34" s="1"/>
  <c r="B9" i="29"/>
  <c r="C16" i="34" s="1"/>
  <c r="E9" i="28"/>
  <c r="F15" i="34" s="1"/>
  <c r="D9" i="28"/>
  <c r="E15" i="34" s="1"/>
  <c r="B9" i="28"/>
  <c r="C15" i="34" s="1"/>
  <c r="C9" i="28"/>
  <c r="D15" i="34" s="1"/>
  <c r="AW38" i="52" l="1"/>
  <c r="AW23" i="50"/>
  <c r="AW10" i="52"/>
  <c r="AW40" i="50"/>
  <c r="AW25" i="40"/>
  <c r="AX11" i="40"/>
  <c r="AX8" i="51"/>
  <c r="AW8" i="44"/>
  <c r="AW11" i="41"/>
  <c r="AX11" i="49"/>
  <c r="AW40" i="41"/>
  <c r="AW41" i="46"/>
  <c r="AW41" i="47"/>
  <c r="AW40" i="47"/>
  <c r="AX8" i="45"/>
  <c r="AW41" i="40"/>
  <c r="AW26" i="43"/>
  <c r="AW8" i="43"/>
  <c r="AW40" i="46"/>
  <c r="AZ38" i="53"/>
  <c r="AW23" i="53"/>
  <c r="AY11" i="49"/>
  <c r="AW25" i="43"/>
  <c r="AW38" i="53"/>
  <c r="AX11" i="46"/>
  <c r="AW10" i="49"/>
  <c r="AX10" i="44"/>
  <c r="AW41" i="44"/>
  <c r="AW10" i="46"/>
  <c r="AW41" i="51"/>
  <c r="AY23" i="52"/>
  <c r="AX11" i="53"/>
  <c r="AX10" i="46"/>
  <c r="AW8" i="41"/>
  <c r="AX8" i="43"/>
  <c r="AW41" i="45"/>
  <c r="AW40" i="49"/>
  <c r="AW11" i="50"/>
  <c r="AX8" i="53"/>
  <c r="AW11" i="49"/>
  <c r="AZ11" i="42"/>
  <c r="AW11" i="43"/>
  <c r="AW40" i="44"/>
  <c r="AW38" i="47"/>
  <c r="AW40" i="48"/>
  <c r="AZ10" i="50"/>
  <c r="AW11" i="51"/>
  <c r="AW11" i="46"/>
  <c r="AW38" i="41"/>
  <c r="AW10" i="42"/>
  <c r="AW8" i="48"/>
  <c r="AW10" i="51"/>
  <c r="AZ23" i="53"/>
  <c r="AW10" i="53"/>
  <c r="AW23" i="42"/>
  <c r="AX11" i="48"/>
  <c r="AW38" i="50"/>
  <c r="AW25" i="53"/>
  <c r="AX10" i="49"/>
  <c r="AW8" i="40"/>
  <c r="AY10" i="49"/>
  <c r="AJ69" i="53"/>
  <c r="BJ39" i="53"/>
  <c r="AZ24" i="53"/>
  <c r="AY24" i="53"/>
  <c r="AX24" i="53"/>
  <c r="AY23" i="53"/>
  <c r="AX23" i="53"/>
  <c r="AW8" i="53"/>
  <c r="AM69" i="53"/>
  <c r="AL69" i="53"/>
  <c r="Y54" i="53"/>
  <c r="X54" i="53"/>
  <c r="Z54" i="53"/>
  <c r="AZ40" i="53"/>
  <c r="AY40" i="53"/>
  <c r="AX40" i="53"/>
  <c r="BM24" i="53"/>
  <c r="BL24" i="53"/>
  <c r="BK24" i="53"/>
  <c r="AL54" i="53"/>
  <c r="AK54" i="53"/>
  <c r="AM54" i="53"/>
  <c r="K9" i="53"/>
  <c r="G21" i="29" s="1"/>
  <c r="M9" i="53"/>
  <c r="I21" i="29" s="1"/>
  <c r="L9" i="53"/>
  <c r="H21" i="29" s="1"/>
  <c r="J24" i="53"/>
  <c r="BK39" i="53"/>
  <c r="BM39" i="53"/>
  <c r="BL39" i="53"/>
  <c r="Z69" i="53"/>
  <c r="Y69" i="53"/>
  <c r="X69" i="53"/>
  <c r="AY25" i="53"/>
  <c r="AX25" i="53"/>
  <c r="AZ25" i="53"/>
  <c r="AY26" i="53"/>
  <c r="AX26" i="53"/>
  <c r="AZ26" i="53"/>
  <c r="W54" i="53"/>
  <c r="AW40" i="53"/>
  <c r="L54" i="53"/>
  <c r="K54" i="53"/>
  <c r="M54" i="53"/>
  <c r="AJ54" i="53"/>
  <c r="X39" i="53"/>
  <c r="Z39" i="53"/>
  <c r="Y39" i="53"/>
  <c r="J9" i="53"/>
  <c r="F21" i="29" s="1"/>
  <c r="W9" i="53"/>
  <c r="AZ41" i="53"/>
  <c r="AY41" i="53"/>
  <c r="AX41" i="53"/>
  <c r="BM9" i="53"/>
  <c r="BL9" i="53"/>
  <c r="AK39" i="53"/>
  <c r="AM39" i="53"/>
  <c r="AL39" i="53"/>
  <c r="AZ11" i="53"/>
  <c r="J54" i="53"/>
  <c r="W24" i="53"/>
  <c r="AX38" i="53"/>
  <c r="AY11" i="53"/>
  <c r="X9" i="53"/>
  <c r="Z9" i="53"/>
  <c r="Y9" i="53"/>
  <c r="AY10" i="53"/>
  <c r="AZ10" i="53"/>
  <c r="AW41" i="53"/>
  <c r="K39" i="53"/>
  <c r="M39" i="53"/>
  <c r="L39" i="53"/>
  <c r="AW24" i="53"/>
  <c r="AZ9" i="53"/>
  <c r="AY9" i="53"/>
  <c r="AY38" i="53"/>
  <c r="AK9" i="53"/>
  <c r="AM9" i="53"/>
  <c r="AL9" i="53"/>
  <c r="AM24" i="53"/>
  <c r="AL24" i="53"/>
  <c r="AK24" i="53"/>
  <c r="AX39" i="53"/>
  <c r="AZ39" i="53"/>
  <c r="AY39" i="53"/>
  <c r="Z24" i="53"/>
  <c r="Y24" i="53"/>
  <c r="X24" i="53"/>
  <c r="M24" i="53"/>
  <c r="L24" i="53"/>
  <c r="K24" i="53"/>
  <c r="AZ8" i="53"/>
  <c r="AY8" i="53"/>
  <c r="AX10" i="53"/>
  <c r="L54" i="52"/>
  <c r="K54" i="52"/>
  <c r="M54" i="52"/>
  <c r="AK69" i="52"/>
  <c r="Z9" i="52"/>
  <c r="Y9" i="52"/>
  <c r="X9" i="52"/>
  <c r="K39" i="52"/>
  <c r="M39" i="52"/>
  <c r="L39" i="52"/>
  <c r="Z24" i="52"/>
  <c r="AW8" i="52"/>
  <c r="L24" i="52"/>
  <c r="Z69" i="52"/>
  <c r="Y69" i="52"/>
  <c r="X69" i="52"/>
  <c r="AZ38" i="52"/>
  <c r="AX38" i="52"/>
  <c r="AY38" i="52"/>
  <c r="AK39" i="52"/>
  <c r="AM39" i="52"/>
  <c r="AL39" i="52"/>
  <c r="AM24" i="52"/>
  <c r="AZ41" i="52"/>
  <c r="AY41" i="52"/>
  <c r="AX41" i="52"/>
  <c r="AZ24" i="52"/>
  <c r="J24" i="52"/>
  <c r="AX11" i="52"/>
  <c r="W9" i="52"/>
  <c r="Y24" i="52"/>
  <c r="BM9" i="52"/>
  <c r="BL9" i="52"/>
  <c r="M9" i="52"/>
  <c r="I20" i="29" s="1"/>
  <c r="L9" i="52"/>
  <c r="H20" i="29" s="1"/>
  <c r="K9" i="52"/>
  <c r="G20" i="29" s="1"/>
  <c r="AZ23" i="52"/>
  <c r="AW23" i="52"/>
  <c r="W69" i="52"/>
  <c r="AY24" i="52"/>
  <c r="AL24" i="52"/>
  <c r="AW41" i="52"/>
  <c r="BK9" i="52"/>
  <c r="AX23" i="52"/>
  <c r="Y54" i="52"/>
  <c r="X54" i="52"/>
  <c r="Z54" i="52"/>
  <c r="AY25" i="52"/>
  <c r="AX25" i="52"/>
  <c r="AZ25" i="52"/>
  <c r="AY26" i="52"/>
  <c r="AX26" i="52"/>
  <c r="AZ26" i="52"/>
  <c r="AY8" i="52"/>
  <c r="AZ40" i="52"/>
  <c r="AY40" i="52"/>
  <c r="AX40" i="52"/>
  <c r="AW25" i="52"/>
  <c r="AZ11" i="52"/>
  <c r="AY11" i="52"/>
  <c r="AM9" i="52"/>
  <c r="AL9" i="52"/>
  <c r="AK9" i="52"/>
  <c r="BL24" i="52"/>
  <c r="Y39" i="52"/>
  <c r="AL54" i="52"/>
  <c r="AK54" i="52"/>
  <c r="AM54" i="52"/>
  <c r="AZ10" i="52"/>
  <c r="AY10" i="52"/>
  <c r="AW40" i="52"/>
  <c r="AX39" i="52"/>
  <c r="AZ39" i="52"/>
  <c r="AY39" i="52"/>
  <c r="AW26" i="52"/>
  <c r="J69" i="52"/>
  <c r="AW9" i="52"/>
  <c r="BM24" i="52"/>
  <c r="AY9" i="52"/>
  <c r="Z39" i="52"/>
  <c r="AM69" i="52"/>
  <c r="AL69" i="52"/>
  <c r="AJ39" i="52"/>
  <c r="BK39" i="52"/>
  <c r="BM39" i="52"/>
  <c r="BL39" i="52"/>
  <c r="AJ9" i="52"/>
  <c r="AZ9" i="52"/>
  <c r="L54" i="51"/>
  <c r="K54" i="51"/>
  <c r="M54" i="51"/>
  <c r="AX24" i="51"/>
  <c r="AY9" i="51"/>
  <c r="AZ9" i="51"/>
  <c r="AY8" i="51"/>
  <c r="AZ8" i="51"/>
  <c r="J39" i="51"/>
  <c r="AY10" i="51"/>
  <c r="AW24" i="51"/>
  <c r="AY24" i="51"/>
  <c r="X39" i="51"/>
  <c r="Z39" i="51"/>
  <c r="Y39" i="51"/>
  <c r="AW8" i="51"/>
  <c r="BK39" i="51"/>
  <c r="BM39" i="51"/>
  <c r="BL39" i="51"/>
  <c r="L9" i="51"/>
  <c r="H19" i="29" s="1"/>
  <c r="K9" i="51"/>
  <c r="G19" i="29" s="1"/>
  <c r="M9" i="51"/>
  <c r="I19" i="29" s="1"/>
  <c r="AZ10" i="51"/>
  <c r="AX39" i="51"/>
  <c r="AZ39" i="51"/>
  <c r="AY39" i="51"/>
  <c r="AY23" i="51"/>
  <c r="AX23" i="51"/>
  <c r="AZ23" i="51"/>
  <c r="M24" i="51"/>
  <c r="L24" i="51"/>
  <c r="K24" i="51"/>
  <c r="K39" i="51"/>
  <c r="M39" i="51"/>
  <c r="L39" i="51"/>
  <c r="AZ40" i="51"/>
  <c r="AY40" i="51"/>
  <c r="AX40" i="51"/>
  <c r="AL54" i="51"/>
  <c r="AK54" i="51"/>
  <c r="AM54" i="51"/>
  <c r="AM69" i="51"/>
  <c r="AL69" i="51"/>
  <c r="AX11" i="51"/>
  <c r="AY11" i="51"/>
  <c r="AZ38" i="51"/>
  <c r="AX38" i="51"/>
  <c r="AY38" i="51"/>
  <c r="AZ41" i="51"/>
  <c r="AY41" i="51"/>
  <c r="AX41" i="51"/>
  <c r="AX10" i="51"/>
  <c r="J9" i="51"/>
  <c r="F19" i="29" s="1"/>
  <c r="Y54" i="51"/>
  <c r="X54" i="51"/>
  <c r="Z54" i="51"/>
  <c r="Z69" i="51"/>
  <c r="Y69" i="51"/>
  <c r="X69" i="51"/>
  <c r="AZ11" i="51"/>
  <c r="AW38" i="51"/>
  <c r="AW40" i="51"/>
  <c r="AL9" i="51"/>
  <c r="AK9" i="51"/>
  <c r="AM9" i="51"/>
  <c r="AK39" i="51"/>
  <c r="AM39" i="51"/>
  <c r="AL39" i="51"/>
  <c r="Y9" i="51"/>
  <c r="X9" i="51"/>
  <c r="Z9" i="51"/>
  <c r="BK24" i="51"/>
  <c r="AY26" i="51"/>
  <c r="AX26" i="51"/>
  <c r="AZ26" i="51"/>
  <c r="W9" i="51"/>
  <c r="BL9" i="51"/>
  <c r="BM9" i="51"/>
  <c r="BL24" i="51"/>
  <c r="Z24" i="51"/>
  <c r="Y24" i="51"/>
  <c r="X24" i="51"/>
  <c r="AY25" i="51"/>
  <c r="AX25" i="51"/>
  <c r="AZ25" i="51"/>
  <c r="AJ9" i="51"/>
  <c r="W39" i="51"/>
  <c r="AX9" i="51"/>
  <c r="BJ39" i="51"/>
  <c r="BJ9" i="51"/>
  <c r="AM24" i="51"/>
  <c r="AL24" i="51"/>
  <c r="AK24" i="51"/>
  <c r="AJ69" i="50"/>
  <c r="AX10" i="50"/>
  <c r="Z24" i="50"/>
  <c r="Y24" i="50"/>
  <c r="X24" i="50"/>
  <c r="AZ41" i="50"/>
  <c r="AY41" i="50"/>
  <c r="AX41" i="50"/>
  <c r="AY38" i="50"/>
  <c r="AZ38" i="50"/>
  <c r="AX38" i="50"/>
  <c r="AJ39" i="50"/>
  <c r="AY9" i="50"/>
  <c r="AZ9" i="50"/>
  <c r="AY40" i="50"/>
  <c r="AZ40" i="50"/>
  <c r="AX40" i="50"/>
  <c r="BK9" i="50"/>
  <c r="AY23" i="50"/>
  <c r="AX23" i="50"/>
  <c r="AZ23" i="50"/>
  <c r="BK39" i="50"/>
  <c r="BM39" i="50"/>
  <c r="BL39" i="50"/>
  <c r="Y9" i="50"/>
  <c r="X9" i="50"/>
  <c r="Z9" i="50"/>
  <c r="AL54" i="50"/>
  <c r="AK54" i="50"/>
  <c r="AM54" i="50"/>
  <c r="AW10" i="50"/>
  <c r="BL9" i="50"/>
  <c r="BM9" i="50"/>
  <c r="AK39" i="50"/>
  <c r="AM39" i="50"/>
  <c r="AL39" i="50"/>
  <c r="Y54" i="50"/>
  <c r="X54" i="50"/>
  <c r="Z54" i="50"/>
  <c r="AM24" i="50"/>
  <c r="AL24" i="50"/>
  <c r="AK24" i="50"/>
  <c r="L54" i="50"/>
  <c r="K54" i="50"/>
  <c r="M54" i="50"/>
  <c r="AW39" i="50"/>
  <c r="J39" i="50"/>
  <c r="AX11" i="50"/>
  <c r="AY11" i="50"/>
  <c r="BJ24" i="50"/>
  <c r="J24" i="50"/>
  <c r="AY26" i="50"/>
  <c r="AX26" i="50"/>
  <c r="AZ26" i="50"/>
  <c r="AM69" i="50"/>
  <c r="AL69" i="50"/>
  <c r="X39" i="50"/>
  <c r="Z39" i="50"/>
  <c r="Y39" i="50"/>
  <c r="AZ24" i="50"/>
  <c r="AY24" i="50"/>
  <c r="AX24" i="50"/>
  <c r="L9" i="50"/>
  <c r="H18" i="29" s="1"/>
  <c r="K9" i="50"/>
  <c r="G18" i="29" s="1"/>
  <c r="M9" i="50"/>
  <c r="I18" i="29" s="1"/>
  <c r="AZ8" i="50"/>
  <c r="AY8" i="50"/>
  <c r="W24" i="50"/>
  <c r="AZ11" i="50"/>
  <c r="AL9" i="50"/>
  <c r="AK9" i="50"/>
  <c r="AM9" i="50"/>
  <c r="AY25" i="50"/>
  <c r="AX25" i="50"/>
  <c r="AZ25" i="50"/>
  <c r="AX39" i="50"/>
  <c r="AZ39" i="50"/>
  <c r="AY39" i="50"/>
  <c r="Z69" i="50"/>
  <c r="Y69" i="50"/>
  <c r="X69" i="50"/>
  <c r="AY10" i="50"/>
  <c r="K39" i="50"/>
  <c r="M39" i="50"/>
  <c r="L39" i="50"/>
  <c r="BM24" i="50"/>
  <c r="BL24" i="50"/>
  <c r="BK24" i="50"/>
  <c r="M24" i="50"/>
  <c r="L24" i="50"/>
  <c r="K24" i="50"/>
  <c r="AM9" i="49"/>
  <c r="AK9" i="49"/>
  <c r="AL9" i="49"/>
  <c r="K9" i="49"/>
  <c r="G16" i="29" s="1"/>
  <c r="Z69" i="49"/>
  <c r="Y69" i="49"/>
  <c r="X69" i="49"/>
  <c r="AW41" i="49"/>
  <c r="AW39" i="49"/>
  <c r="M9" i="49"/>
  <c r="I16" i="29" s="1"/>
  <c r="AY23" i="49"/>
  <c r="AX23" i="49"/>
  <c r="AZ23" i="49"/>
  <c r="AZ24" i="49"/>
  <c r="AY24" i="49"/>
  <c r="AX24" i="49"/>
  <c r="W69" i="49"/>
  <c r="BM24" i="49"/>
  <c r="BL24" i="49"/>
  <c r="BK24" i="49"/>
  <c r="M24" i="49"/>
  <c r="L24" i="49"/>
  <c r="K24" i="49"/>
  <c r="W24" i="49"/>
  <c r="AM24" i="49"/>
  <c r="AL24" i="49"/>
  <c r="AK24" i="49"/>
  <c r="AL54" i="49"/>
  <c r="AK54" i="49"/>
  <c r="AM54" i="49"/>
  <c r="Y54" i="49"/>
  <c r="X54" i="49"/>
  <c r="Z54" i="49"/>
  <c r="AX8" i="49"/>
  <c r="AX39" i="49"/>
  <c r="AZ39" i="49"/>
  <c r="AY39" i="49"/>
  <c r="AJ39" i="49"/>
  <c r="BL9" i="49"/>
  <c r="L54" i="49"/>
  <c r="K54" i="49"/>
  <c r="M54" i="49"/>
  <c r="AY8" i="49"/>
  <c r="AZ8" i="49"/>
  <c r="K69" i="49"/>
  <c r="Z24" i="49"/>
  <c r="Y24" i="49"/>
  <c r="X24" i="49"/>
  <c r="BM9" i="49"/>
  <c r="AY26" i="49"/>
  <c r="AX26" i="49"/>
  <c r="AZ26" i="49"/>
  <c r="AK69" i="49"/>
  <c r="X39" i="49"/>
  <c r="Z39" i="49"/>
  <c r="Y39" i="49"/>
  <c r="BK39" i="49"/>
  <c r="BM39" i="49"/>
  <c r="BL39" i="49"/>
  <c r="AZ40" i="49"/>
  <c r="AY40" i="49"/>
  <c r="AX40" i="49"/>
  <c r="J39" i="49"/>
  <c r="Z9" i="49"/>
  <c r="X9" i="49"/>
  <c r="Y9" i="49"/>
  <c r="AK39" i="49"/>
  <c r="AM39" i="49"/>
  <c r="AL39" i="49"/>
  <c r="AY9" i="49"/>
  <c r="AJ69" i="49"/>
  <c r="AY25" i="49"/>
  <c r="AX25" i="49"/>
  <c r="AZ25" i="49"/>
  <c r="AM69" i="49"/>
  <c r="AL69" i="49"/>
  <c r="K39" i="49"/>
  <c r="M39" i="49"/>
  <c r="L39" i="49"/>
  <c r="AZ9" i="49"/>
  <c r="AZ41" i="49"/>
  <c r="AY41" i="49"/>
  <c r="AX41" i="49"/>
  <c r="AZ38" i="49"/>
  <c r="AY38" i="49"/>
  <c r="AX38" i="49"/>
  <c r="AW38" i="49"/>
  <c r="L54" i="48"/>
  <c r="K54" i="48"/>
  <c r="M54" i="48"/>
  <c r="M9" i="48"/>
  <c r="L9" i="48"/>
  <c r="K9" i="48"/>
  <c r="W69" i="48"/>
  <c r="AM24" i="48"/>
  <c r="L24" i="48"/>
  <c r="J69" i="48"/>
  <c r="AY25" i="48"/>
  <c r="AX25" i="48"/>
  <c r="AZ25" i="48"/>
  <c r="AJ69" i="48"/>
  <c r="AX10" i="48"/>
  <c r="K69" i="48"/>
  <c r="AZ41" i="48"/>
  <c r="AY41" i="48"/>
  <c r="AX41" i="48"/>
  <c r="AY8" i="48"/>
  <c r="AW11" i="48"/>
  <c r="AY26" i="48"/>
  <c r="AX26" i="48"/>
  <c r="AZ26" i="48"/>
  <c r="BJ24" i="48"/>
  <c r="AZ8" i="48"/>
  <c r="AW10" i="48"/>
  <c r="Z24" i="48"/>
  <c r="AL24" i="48"/>
  <c r="AW38" i="48"/>
  <c r="L69" i="48"/>
  <c r="AX39" i="48"/>
  <c r="AZ39" i="48"/>
  <c r="AY39" i="48"/>
  <c r="AZ11" i="48"/>
  <c r="AY11" i="48"/>
  <c r="AL54" i="48"/>
  <c r="AK54" i="48"/>
  <c r="AM54" i="48"/>
  <c r="AW24" i="48"/>
  <c r="AZ10" i="48"/>
  <c r="AY10" i="48"/>
  <c r="W39" i="48"/>
  <c r="AZ24" i="48"/>
  <c r="AW41" i="48"/>
  <c r="K39" i="48"/>
  <c r="M39" i="48"/>
  <c r="L39" i="48"/>
  <c r="AJ39" i="48"/>
  <c r="AX9" i="48"/>
  <c r="Y24" i="48"/>
  <c r="AM9" i="48"/>
  <c r="AL9" i="48"/>
  <c r="AK9" i="48"/>
  <c r="X39" i="48"/>
  <c r="Z39" i="48"/>
  <c r="Y39" i="48"/>
  <c r="AZ40" i="48"/>
  <c r="AY40" i="48"/>
  <c r="AX40" i="48"/>
  <c r="BM24" i="48"/>
  <c r="BM9" i="48"/>
  <c r="BL9" i="48"/>
  <c r="AZ9" i="48"/>
  <c r="AY9" i="48"/>
  <c r="AJ9" i="48"/>
  <c r="AY24" i="48"/>
  <c r="BJ39" i="48"/>
  <c r="Y54" i="48"/>
  <c r="X54" i="48"/>
  <c r="Z54" i="48"/>
  <c r="Z69" i="48"/>
  <c r="Y69" i="48"/>
  <c r="X69" i="48"/>
  <c r="M24" i="48"/>
  <c r="BK39" i="48"/>
  <c r="BM39" i="48"/>
  <c r="BL39" i="48"/>
  <c r="BL24" i="48"/>
  <c r="BJ9" i="48"/>
  <c r="AY23" i="48"/>
  <c r="AX23" i="48"/>
  <c r="AZ23" i="48"/>
  <c r="AM69" i="48"/>
  <c r="AL69" i="48"/>
  <c r="AK39" i="48"/>
  <c r="AM39" i="48"/>
  <c r="AL39" i="48"/>
  <c r="AY38" i="48"/>
  <c r="AZ38" i="48"/>
  <c r="AX38" i="48"/>
  <c r="Z9" i="48"/>
  <c r="Y9" i="48"/>
  <c r="X9" i="48"/>
  <c r="AX8" i="48"/>
  <c r="AL54" i="47"/>
  <c r="AK54" i="47"/>
  <c r="AM54" i="47"/>
  <c r="AZ24" i="47"/>
  <c r="AY24" i="47"/>
  <c r="AX24" i="47"/>
  <c r="BJ39" i="47"/>
  <c r="J69" i="47"/>
  <c r="Y54" i="47"/>
  <c r="X54" i="47"/>
  <c r="Z54" i="47"/>
  <c r="BL9" i="47"/>
  <c r="BM9" i="47"/>
  <c r="AW39" i="47"/>
  <c r="AX10" i="47"/>
  <c r="AY10" i="47"/>
  <c r="AK39" i="47"/>
  <c r="AM39" i="47"/>
  <c r="AL39" i="47"/>
  <c r="AZ41" i="47"/>
  <c r="AY41" i="47"/>
  <c r="AX41" i="47"/>
  <c r="AZ38" i="47"/>
  <c r="AY38" i="47"/>
  <c r="AX38" i="47"/>
  <c r="L54" i="47"/>
  <c r="K54" i="47"/>
  <c r="M54" i="47"/>
  <c r="BK39" i="47"/>
  <c r="BM39" i="47"/>
  <c r="BL39" i="47"/>
  <c r="AZ10" i="47"/>
  <c r="AY26" i="47"/>
  <c r="AX26" i="47"/>
  <c r="AZ26" i="47"/>
  <c r="AL9" i="47"/>
  <c r="AK9" i="47"/>
  <c r="AM9" i="47"/>
  <c r="AX39" i="47"/>
  <c r="AZ39" i="47"/>
  <c r="AY39" i="47"/>
  <c r="BM24" i="47"/>
  <c r="BL24" i="47"/>
  <c r="BK24" i="47"/>
  <c r="AZ40" i="47"/>
  <c r="AY40" i="47"/>
  <c r="AX40" i="47"/>
  <c r="Y9" i="47"/>
  <c r="X9" i="47"/>
  <c r="Z9" i="47"/>
  <c r="Z69" i="47"/>
  <c r="Y69" i="47"/>
  <c r="X69" i="47"/>
  <c r="AM24" i="47"/>
  <c r="AL24" i="47"/>
  <c r="AK24" i="47"/>
  <c r="AY11" i="47"/>
  <c r="AY25" i="47"/>
  <c r="AX25" i="47"/>
  <c r="AZ25" i="47"/>
  <c r="AX23" i="47"/>
  <c r="AZ23" i="47"/>
  <c r="AY23" i="47"/>
  <c r="L9" i="47"/>
  <c r="K9" i="47"/>
  <c r="M9" i="47"/>
  <c r="AK69" i="47"/>
  <c r="AZ8" i="47"/>
  <c r="AY8" i="47"/>
  <c r="J24" i="47"/>
  <c r="AJ24" i="47"/>
  <c r="AZ11" i="47"/>
  <c r="AM69" i="47"/>
  <c r="AL69" i="47"/>
  <c r="AW8" i="47"/>
  <c r="K39" i="47"/>
  <c r="L39" i="47"/>
  <c r="M39" i="47"/>
  <c r="AY9" i="47"/>
  <c r="AZ9" i="47"/>
  <c r="AW11" i="47"/>
  <c r="AX8" i="47"/>
  <c r="M24" i="47"/>
  <c r="L24" i="47"/>
  <c r="K24" i="47"/>
  <c r="AJ39" i="47"/>
  <c r="Z24" i="47"/>
  <c r="Y24" i="47"/>
  <c r="X24" i="47"/>
  <c r="X39" i="47"/>
  <c r="Z39" i="47"/>
  <c r="Y39" i="47"/>
  <c r="AY25" i="46"/>
  <c r="AX25" i="46"/>
  <c r="AZ25" i="46"/>
  <c r="W39" i="46"/>
  <c r="L24" i="46"/>
  <c r="AY8" i="46"/>
  <c r="J39" i="46"/>
  <c r="AZ9" i="46"/>
  <c r="AY9" i="46"/>
  <c r="X39" i="46"/>
  <c r="Y39" i="46"/>
  <c r="Z39" i="46"/>
  <c r="M24" i="46"/>
  <c r="AZ8" i="46"/>
  <c r="BM9" i="46"/>
  <c r="BL9" i="46"/>
  <c r="AY40" i="46"/>
  <c r="AZ40" i="46"/>
  <c r="AX40" i="46"/>
  <c r="AK39" i="46"/>
  <c r="AL39" i="46"/>
  <c r="AM39" i="46"/>
  <c r="BK24" i="46"/>
  <c r="AM9" i="46"/>
  <c r="AL9" i="46"/>
  <c r="AK9" i="46"/>
  <c r="AY38" i="46"/>
  <c r="AZ38" i="46"/>
  <c r="AX38" i="46"/>
  <c r="Z69" i="46"/>
  <c r="Y69" i="46"/>
  <c r="X69" i="46"/>
  <c r="BL24" i="46"/>
  <c r="AJ39" i="46"/>
  <c r="AL54" i="46"/>
  <c r="AK54" i="46"/>
  <c r="AM54" i="46"/>
  <c r="AM69" i="46"/>
  <c r="AL69" i="46"/>
  <c r="BK39" i="46"/>
  <c r="BL39" i="46"/>
  <c r="BM39" i="46"/>
  <c r="BJ9" i="46"/>
  <c r="AJ9" i="46"/>
  <c r="X24" i="46"/>
  <c r="AX24" i="46"/>
  <c r="Y54" i="46"/>
  <c r="X54" i="46"/>
  <c r="Z54" i="46"/>
  <c r="J24" i="46"/>
  <c r="AW38" i="46"/>
  <c r="Z9" i="46"/>
  <c r="Y9" i="46"/>
  <c r="X9" i="46"/>
  <c r="W69" i="46"/>
  <c r="AK24" i="46"/>
  <c r="K69" i="46"/>
  <c r="J69" i="46"/>
  <c r="Y24" i="46"/>
  <c r="AY24" i="46"/>
  <c r="L54" i="46"/>
  <c r="K54" i="46"/>
  <c r="M54" i="46"/>
  <c r="AY23" i="46"/>
  <c r="AX23" i="46"/>
  <c r="AZ23" i="46"/>
  <c r="AJ69" i="46"/>
  <c r="AZ41" i="46"/>
  <c r="AY41" i="46"/>
  <c r="AX41" i="46"/>
  <c r="AL24" i="46"/>
  <c r="M9" i="46"/>
  <c r="L9" i="46"/>
  <c r="K9" i="46"/>
  <c r="L69" i="46"/>
  <c r="AW39" i="46"/>
  <c r="AY26" i="46"/>
  <c r="AX26" i="46"/>
  <c r="AZ26" i="46"/>
  <c r="AW8" i="46"/>
  <c r="W9" i="46"/>
  <c r="K39" i="46"/>
  <c r="L39" i="46"/>
  <c r="M39" i="46"/>
  <c r="J9" i="46"/>
  <c r="AX39" i="46"/>
  <c r="AY39" i="46"/>
  <c r="AZ39" i="46"/>
  <c r="BL24" i="45"/>
  <c r="W24" i="45"/>
  <c r="X39" i="45"/>
  <c r="Z39" i="45"/>
  <c r="Y39" i="45"/>
  <c r="M24" i="45"/>
  <c r="L24" i="45"/>
  <c r="K24" i="45"/>
  <c r="BK39" i="45"/>
  <c r="BM39" i="45"/>
  <c r="BL39" i="45"/>
  <c r="AZ40" i="45"/>
  <c r="AY40" i="45"/>
  <c r="AX40" i="45"/>
  <c r="BM24" i="45"/>
  <c r="Z24" i="45"/>
  <c r="Y24" i="45"/>
  <c r="X24" i="45"/>
  <c r="AW8" i="45"/>
  <c r="J69" i="45"/>
  <c r="AW10" i="45"/>
  <c r="AY23" i="45"/>
  <c r="AX23" i="45"/>
  <c r="AZ23" i="45"/>
  <c r="AK39" i="45"/>
  <c r="AM39" i="45"/>
  <c r="AL39" i="45"/>
  <c r="BL9" i="45"/>
  <c r="BM9" i="45"/>
  <c r="L69" i="45"/>
  <c r="AZ41" i="45"/>
  <c r="AY41" i="45"/>
  <c r="AX41" i="45"/>
  <c r="K39" i="45"/>
  <c r="M39" i="45"/>
  <c r="L39" i="45"/>
  <c r="AW40" i="45"/>
  <c r="AJ24" i="45"/>
  <c r="AL54" i="45"/>
  <c r="AK54" i="45"/>
  <c r="AM54" i="45"/>
  <c r="AJ39" i="45"/>
  <c r="J24" i="45"/>
  <c r="BJ9" i="45"/>
  <c r="M69" i="45"/>
  <c r="AM24" i="45"/>
  <c r="AL24" i="45"/>
  <c r="AK24" i="45"/>
  <c r="Y54" i="45"/>
  <c r="X54" i="45"/>
  <c r="Z54" i="45"/>
  <c r="AM69" i="45"/>
  <c r="AL69" i="45"/>
  <c r="Z69" i="45"/>
  <c r="Y69" i="45"/>
  <c r="X69" i="45"/>
  <c r="AY38" i="45"/>
  <c r="AZ38" i="45"/>
  <c r="AX38" i="45"/>
  <c r="AY9" i="45"/>
  <c r="AZ9" i="45"/>
  <c r="L54" i="45"/>
  <c r="K54" i="45"/>
  <c r="M54" i="45"/>
  <c r="Y9" i="45"/>
  <c r="X9" i="45"/>
  <c r="Z9" i="45"/>
  <c r="AW11" i="45"/>
  <c r="AY24" i="45"/>
  <c r="AW9" i="45"/>
  <c r="AJ69" i="45"/>
  <c r="AY8" i="45"/>
  <c r="AZ8" i="45"/>
  <c r="W69" i="45"/>
  <c r="AX11" i="45"/>
  <c r="J9" i="45"/>
  <c r="F15" i="29" s="1"/>
  <c r="AZ24" i="45"/>
  <c r="BJ39" i="45"/>
  <c r="AX10" i="45"/>
  <c r="AK9" i="45"/>
  <c r="AM9" i="45"/>
  <c r="AL9" i="45"/>
  <c r="AY26" i="45"/>
  <c r="AX26" i="45"/>
  <c r="AZ26" i="45"/>
  <c r="AY25" i="45"/>
  <c r="AX25" i="45"/>
  <c r="AZ25" i="45"/>
  <c r="AW38" i="45"/>
  <c r="AZ11" i="45"/>
  <c r="AY11" i="45"/>
  <c r="L9" i="45"/>
  <c r="H15" i="29" s="1"/>
  <c r="K9" i="45"/>
  <c r="G15" i="29" s="1"/>
  <c r="M9" i="45"/>
  <c r="I15" i="29" s="1"/>
  <c r="AZ10" i="45"/>
  <c r="AY10" i="45"/>
  <c r="AX39" i="45"/>
  <c r="AZ39" i="45"/>
  <c r="AY39" i="45"/>
  <c r="AY25" i="44"/>
  <c r="AX25" i="44"/>
  <c r="AZ25" i="44"/>
  <c r="AZ38" i="44"/>
  <c r="AX38" i="44"/>
  <c r="AY38" i="44"/>
  <c r="M9" i="44"/>
  <c r="I14" i="29" s="1"/>
  <c r="L9" i="44"/>
  <c r="H14" i="29" s="1"/>
  <c r="K9" i="44"/>
  <c r="G14" i="29" s="1"/>
  <c r="BK9" i="44"/>
  <c r="AZ41" i="44"/>
  <c r="AY41" i="44"/>
  <c r="AX41" i="44"/>
  <c r="J39" i="44"/>
  <c r="AM24" i="44"/>
  <c r="J69" i="44"/>
  <c r="AX39" i="44"/>
  <c r="AZ39" i="44"/>
  <c r="AY39" i="44"/>
  <c r="AZ10" i="44"/>
  <c r="AY10" i="44"/>
  <c r="Z69" i="44"/>
  <c r="Y69" i="44"/>
  <c r="X69" i="44"/>
  <c r="AW38" i="44"/>
  <c r="BM9" i="44"/>
  <c r="BL9" i="44"/>
  <c r="K39" i="44"/>
  <c r="M39" i="44"/>
  <c r="L39" i="44"/>
  <c r="AL24" i="44"/>
  <c r="AK39" i="44"/>
  <c r="AM39" i="44"/>
  <c r="AL39" i="44"/>
  <c r="AY8" i="44"/>
  <c r="K69" i="44"/>
  <c r="AY40" i="44"/>
  <c r="AZ40" i="44"/>
  <c r="AX40" i="44"/>
  <c r="AX9" i="44"/>
  <c r="AJ24" i="44"/>
  <c r="AK69" i="44"/>
  <c r="AX24" i="44"/>
  <c r="AZ8" i="44"/>
  <c r="W69" i="44"/>
  <c r="K24" i="44"/>
  <c r="L69" i="44"/>
  <c r="AZ9" i="44"/>
  <c r="AY9" i="44"/>
  <c r="AL54" i="44"/>
  <c r="AK54" i="44"/>
  <c r="AM54" i="44"/>
  <c r="AM69" i="44"/>
  <c r="AL69" i="44"/>
  <c r="AZ24" i="44"/>
  <c r="X24" i="44"/>
  <c r="AW11" i="44"/>
  <c r="M24" i="44"/>
  <c r="BJ39" i="44"/>
  <c r="BK24" i="44"/>
  <c r="Y54" i="44"/>
  <c r="X54" i="44"/>
  <c r="Z54" i="44"/>
  <c r="J24" i="44"/>
  <c r="Z24" i="44"/>
  <c r="AM9" i="44"/>
  <c r="AL9" i="44"/>
  <c r="AK9" i="44"/>
  <c r="AX11" i="44"/>
  <c r="BM24" i="44"/>
  <c r="L54" i="44"/>
  <c r="K54" i="44"/>
  <c r="M54" i="44"/>
  <c r="AY23" i="44"/>
  <c r="AX23" i="44"/>
  <c r="AZ23" i="44"/>
  <c r="X39" i="44"/>
  <c r="Z39" i="44"/>
  <c r="Y39" i="44"/>
  <c r="AZ11" i="44"/>
  <c r="AY11" i="44"/>
  <c r="Z9" i="44"/>
  <c r="Y9" i="44"/>
  <c r="X9" i="44"/>
  <c r="AY26" i="44"/>
  <c r="AX26" i="44"/>
  <c r="AZ26" i="44"/>
  <c r="AJ39" i="44"/>
  <c r="AW10" i="44"/>
  <c r="BK39" i="44"/>
  <c r="BM39" i="44"/>
  <c r="BL39" i="44"/>
  <c r="AW24" i="43"/>
  <c r="AW39" i="43"/>
  <c r="AM24" i="43"/>
  <c r="AY8" i="43"/>
  <c r="AZ8" i="43"/>
  <c r="BL24" i="43"/>
  <c r="K39" i="43"/>
  <c r="M39" i="43"/>
  <c r="L39" i="43"/>
  <c r="AY23" i="43"/>
  <c r="AZ23" i="43"/>
  <c r="AX23" i="43"/>
  <c r="AZ11" i="43"/>
  <c r="AY11" i="43"/>
  <c r="AZ41" i="43"/>
  <c r="AY41" i="43"/>
  <c r="AX41" i="43"/>
  <c r="AZ40" i="43"/>
  <c r="AY40" i="43"/>
  <c r="AX40" i="43"/>
  <c r="AZ38" i="43"/>
  <c r="AX38" i="43"/>
  <c r="AY38" i="43"/>
  <c r="AX39" i="43"/>
  <c r="AZ39" i="43"/>
  <c r="AY39" i="43"/>
  <c r="AY25" i="43"/>
  <c r="AZ25" i="43"/>
  <c r="AX25" i="43"/>
  <c r="J24" i="43"/>
  <c r="M24" i="43"/>
  <c r="AW23" i="43"/>
  <c r="M9" i="43"/>
  <c r="I13" i="29" s="1"/>
  <c r="L9" i="43"/>
  <c r="H13" i="29" s="1"/>
  <c r="K9" i="43"/>
  <c r="G13" i="29" s="1"/>
  <c r="AK39" i="43"/>
  <c r="AM39" i="43"/>
  <c r="AL39" i="43"/>
  <c r="AW41" i="43"/>
  <c r="AL54" i="43"/>
  <c r="AK54" i="43"/>
  <c r="AM54" i="43"/>
  <c r="AZ10" i="43"/>
  <c r="AY10" i="43"/>
  <c r="Z24" i="43"/>
  <c r="AX11" i="43"/>
  <c r="X39" i="43"/>
  <c r="Z39" i="43"/>
  <c r="Y39" i="43"/>
  <c r="AW40" i="43"/>
  <c r="AW10" i="43"/>
  <c r="Z9" i="43"/>
  <c r="Y9" i="43"/>
  <c r="X9" i="43"/>
  <c r="BM24" i="43"/>
  <c r="BJ39" i="43"/>
  <c r="AM69" i="43"/>
  <c r="AL69" i="43"/>
  <c r="Y54" i="43"/>
  <c r="X54" i="43"/>
  <c r="Z54" i="43"/>
  <c r="L54" i="43"/>
  <c r="K54" i="43"/>
  <c r="M54" i="43"/>
  <c r="AY26" i="43"/>
  <c r="AZ26" i="43"/>
  <c r="AX26" i="43"/>
  <c r="AY24" i="43"/>
  <c r="Y24" i="43"/>
  <c r="AX10" i="43"/>
  <c r="AL24" i="43"/>
  <c r="Z69" i="43"/>
  <c r="Y69" i="43"/>
  <c r="X69" i="43"/>
  <c r="BJ24" i="43"/>
  <c r="L24" i="43"/>
  <c r="BK39" i="43"/>
  <c r="BM39" i="43"/>
  <c r="BL39" i="43"/>
  <c r="AZ24" i="43"/>
  <c r="AM69" i="42"/>
  <c r="AL69" i="42"/>
  <c r="M9" i="42"/>
  <c r="I12" i="29" s="1"/>
  <c r="L9" i="42"/>
  <c r="H12" i="29" s="1"/>
  <c r="K9" i="42"/>
  <c r="G12" i="29" s="1"/>
  <c r="BK39" i="42"/>
  <c r="BM39" i="42"/>
  <c r="BL39" i="42"/>
  <c r="AZ24" i="42"/>
  <c r="AZ40" i="42"/>
  <c r="AY40" i="42"/>
  <c r="AX40" i="42"/>
  <c r="AX9" i="42"/>
  <c r="AW24" i="42"/>
  <c r="AJ39" i="42"/>
  <c r="M24" i="42"/>
  <c r="Y24" i="42"/>
  <c r="AY8" i="42"/>
  <c r="AY26" i="42"/>
  <c r="AZ26" i="42"/>
  <c r="AX26" i="42"/>
  <c r="AZ9" i="42"/>
  <c r="AY9" i="42"/>
  <c r="K39" i="42"/>
  <c r="M39" i="42"/>
  <c r="L39" i="42"/>
  <c r="AX10" i="42"/>
  <c r="AZ41" i="42"/>
  <c r="AY41" i="42"/>
  <c r="AX41" i="42"/>
  <c r="X39" i="42"/>
  <c r="Z39" i="42"/>
  <c r="Y39" i="42"/>
  <c r="L24" i="42"/>
  <c r="W24" i="42"/>
  <c r="AW26" i="42"/>
  <c r="AW40" i="42"/>
  <c r="Z9" i="42"/>
  <c r="Y9" i="42"/>
  <c r="X9" i="42"/>
  <c r="BL24" i="42"/>
  <c r="AZ10" i="42"/>
  <c r="AK39" i="42"/>
  <c r="AM39" i="42"/>
  <c r="AL39" i="42"/>
  <c r="AY23" i="42"/>
  <c r="AZ23" i="42"/>
  <c r="AX23" i="42"/>
  <c r="AL54" i="42"/>
  <c r="AK54" i="42"/>
  <c r="AM54" i="42"/>
  <c r="AW41" i="42"/>
  <c r="AY25" i="42"/>
  <c r="AZ25" i="42"/>
  <c r="AX25" i="42"/>
  <c r="AM24" i="42"/>
  <c r="AY11" i="42"/>
  <c r="AW11" i="42"/>
  <c r="AW39" i="42"/>
  <c r="AJ24" i="42"/>
  <c r="AW8" i="42"/>
  <c r="AX11" i="42"/>
  <c r="L54" i="42"/>
  <c r="K54" i="42"/>
  <c r="M54" i="42"/>
  <c r="AZ38" i="42"/>
  <c r="AX38" i="42"/>
  <c r="AY38" i="42"/>
  <c r="BM9" i="42"/>
  <c r="BL9" i="42"/>
  <c r="BJ39" i="42"/>
  <c r="AW25" i="42"/>
  <c r="W39" i="42"/>
  <c r="AM9" i="42"/>
  <c r="AK9" i="42"/>
  <c r="AL9" i="42"/>
  <c r="Y54" i="42"/>
  <c r="X54" i="42"/>
  <c r="Z54" i="42"/>
  <c r="BM24" i="42"/>
  <c r="AX39" i="42"/>
  <c r="AZ39" i="42"/>
  <c r="AY39" i="42"/>
  <c r="AY10" i="42"/>
  <c r="W39" i="41"/>
  <c r="BL24" i="41"/>
  <c r="AK39" i="41"/>
  <c r="AM39" i="41"/>
  <c r="AL39" i="41"/>
  <c r="Z69" i="41"/>
  <c r="Y69" i="41"/>
  <c r="X69" i="41"/>
  <c r="BM24" i="41"/>
  <c r="AZ41" i="41"/>
  <c r="AY41" i="41"/>
  <c r="AX41" i="41"/>
  <c r="Y54" i="41"/>
  <c r="X54" i="41"/>
  <c r="Z54" i="41"/>
  <c r="AM69" i="41"/>
  <c r="AL69" i="41"/>
  <c r="X39" i="41"/>
  <c r="Z39" i="41"/>
  <c r="Y39" i="41"/>
  <c r="K69" i="41"/>
  <c r="BM9" i="41"/>
  <c r="BL9" i="41"/>
  <c r="AX24" i="41"/>
  <c r="AY23" i="41"/>
  <c r="AX23" i="41"/>
  <c r="AZ23" i="41"/>
  <c r="AM9" i="41"/>
  <c r="AL9" i="41"/>
  <c r="AK9" i="41"/>
  <c r="Z9" i="41"/>
  <c r="Y9" i="41"/>
  <c r="X9" i="41"/>
  <c r="L69" i="41"/>
  <c r="AW41" i="41"/>
  <c r="AY24" i="41"/>
  <c r="AY26" i="41"/>
  <c r="AX26" i="41"/>
  <c r="AZ26" i="41"/>
  <c r="AJ69" i="41"/>
  <c r="AZ38" i="41"/>
  <c r="AY38" i="41"/>
  <c r="AX38" i="41"/>
  <c r="W9" i="41"/>
  <c r="K39" i="41"/>
  <c r="M39" i="41"/>
  <c r="L39" i="41"/>
  <c r="AX39" i="41"/>
  <c r="AZ39" i="41"/>
  <c r="AY39" i="41"/>
  <c r="AY25" i="41"/>
  <c r="AX25" i="41"/>
  <c r="AZ25" i="41"/>
  <c r="AJ9" i="41"/>
  <c r="X24" i="41"/>
  <c r="AY8" i="41"/>
  <c r="BJ39" i="41"/>
  <c r="K24" i="41"/>
  <c r="M9" i="41"/>
  <c r="I11" i="29" s="1"/>
  <c r="L9" i="41"/>
  <c r="H11" i="29" s="1"/>
  <c r="K9" i="41"/>
  <c r="G11" i="29" s="1"/>
  <c r="AK24" i="41"/>
  <c r="L54" i="41"/>
  <c r="K54" i="41"/>
  <c r="M54" i="41"/>
  <c r="BJ24" i="41"/>
  <c r="Y24" i="41"/>
  <c r="AZ8" i="41"/>
  <c r="L24" i="41"/>
  <c r="AY40" i="41"/>
  <c r="AZ40" i="41"/>
  <c r="AX40" i="41"/>
  <c r="AZ9" i="41"/>
  <c r="AY9" i="41"/>
  <c r="AL24" i="41"/>
  <c r="AL54" i="41"/>
  <c r="AK54" i="41"/>
  <c r="AM54" i="41"/>
  <c r="AJ39" i="41"/>
  <c r="BK39" i="41"/>
  <c r="BM39" i="41"/>
  <c r="BL39" i="41"/>
  <c r="J9" i="41"/>
  <c r="F11" i="29" s="1"/>
  <c r="W10" i="40"/>
  <c r="W11" i="40"/>
  <c r="X11" i="40"/>
  <c r="J8" i="40"/>
  <c r="L8" i="40"/>
  <c r="L10" i="40"/>
  <c r="M10" i="40"/>
  <c r="AM71" i="40"/>
  <c r="AL71" i="40"/>
  <c r="M70" i="40"/>
  <c r="Z54" i="40"/>
  <c r="Y54" i="40"/>
  <c r="X54" i="40"/>
  <c r="AM40" i="40"/>
  <c r="AL40" i="40"/>
  <c r="AK40" i="40"/>
  <c r="AZ38" i="40"/>
  <c r="AY38" i="40"/>
  <c r="AX38" i="40"/>
  <c r="Z38" i="40"/>
  <c r="Y38" i="40"/>
  <c r="X38" i="40"/>
  <c r="AW23" i="40"/>
  <c r="L39" i="40"/>
  <c r="BM9" i="40"/>
  <c r="BL9" i="40"/>
  <c r="Z40" i="40"/>
  <c r="AW26" i="40"/>
  <c r="J25" i="40"/>
  <c r="BJ11" i="40"/>
  <c r="AJ39" i="40"/>
  <c r="AL38" i="40"/>
  <c r="X23" i="40"/>
  <c r="BL8" i="40"/>
  <c r="AJ10" i="40"/>
  <c r="AL9" i="40"/>
  <c r="AM69" i="40"/>
  <c r="AL69" i="40"/>
  <c r="W56" i="40"/>
  <c r="Z69" i="40"/>
  <c r="Y69" i="40"/>
  <c r="X69" i="40"/>
  <c r="AJ56" i="40"/>
  <c r="BM40" i="40"/>
  <c r="BL40" i="40"/>
  <c r="BK40" i="40"/>
  <c r="AZ40" i="40"/>
  <c r="AX40" i="40"/>
  <c r="AY40" i="40"/>
  <c r="K53" i="40"/>
  <c r="M55" i="40"/>
  <c r="L55" i="40"/>
  <c r="K55" i="40"/>
  <c r="W38" i="40"/>
  <c r="AJ25" i="40"/>
  <c r="AM23" i="40"/>
  <c r="AL23" i="40"/>
  <c r="AK23" i="40"/>
  <c r="M39" i="40"/>
  <c r="J26" i="40"/>
  <c r="AJ24" i="40"/>
  <c r="AW39" i="40"/>
  <c r="BL23" i="40"/>
  <c r="BK23" i="40"/>
  <c r="BM23" i="40"/>
  <c r="AM39" i="40"/>
  <c r="AL39" i="40"/>
  <c r="AK39" i="40"/>
  <c r="AM38" i="40"/>
  <c r="AL10" i="40"/>
  <c r="Z39" i="40"/>
  <c r="Y39" i="40"/>
  <c r="X39" i="40"/>
  <c r="Z23" i="40"/>
  <c r="BM8" i="40"/>
  <c r="AM9" i="40"/>
  <c r="AM54" i="40"/>
  <c r="AL54" i="40"/>
  <c r="AK54" i="40"/>
  <c r="L53" i="40"/>
  <c r="Y11" i="40"/>
  <c r="Z11" i="40"/>
  <c r="BM25" i="40"/>
  <c r="BL25" i="40"/>
  <c r="BK25" i="40"/>
  <c r="Z24" i="40"/>
  <c r="Y24" i="40"/>
  <c r="X24" i="40"/>
  <c r="AL26" i="40"/>
  <c r="AK26" i="40"/>
  <c r="AM26" i="40"/>
  <c r="BL24" i="40"/>
  <c r="BK24" i="40"/>
  <c r="BM24" i="40"/>
  <c r="AX8" i="40"/>
  <c r="Z55" i="40"/>
  <c r="Y55" i="40"/>
  <c r="X55" i="40"/>
  <c r="Z56" i="40"/>
  <c r="Y56" i="40"/>
  <c r="X56" i="40"/>
  <c r="W69" i="40"/>
  <c r="AM56" i="40"/>
  <c r="AL56" i="40"/>
  <c r="AK56" i="40"/>
  <c r="J70" i="40"/>
  <c r="AW38" i="40"/>
  <c r="AM70" i="40"/>
  <c r="AL70" i="40"/>
  <c r="M40" i="40"/>
  <c r="L40" i="40"/>
  <c r="K40" i="40"/>
  <c r="AM25" i="40"/>
  <c r="AL25" i="40"/>
  <c r="AK25" i="40"/>
  <c r="M26" i="40"/>
  <c r="L26" i="40"/>
  <c r="K26" i="40"/>
  <c r="AM24" i="40"/>
  <c r="AL24" i="40"/>
  <c r="AK24" i="40"/>
  <c r="AZ39" i="40"/>
  <c r="AY39" i="40"/>
  <c r="AX39" i="40"/>
  <c r="AY11" i="40"/>
  <c r="AZ11" i="40"/>
  <c r="Z10" i="40"/>
  <c r="Z71" i="40"/>
  <c r="Y71" i="40"/>
  <c r="X71" i="40"/>
  <c r="AJ69" i="40"/>
  <c r="W70" i="40"/>
  <c r="M56" i="40"/>
  <c r="L56" i="40"/>
  <c r="K56" i="40"/>
  <c r="AZ41" i="40"/>
  <c r="AY41" i="40"/>
  <c r="AX41" i="40"/>
  <c r="M54" i="40"/>
  <c r="L54" i="40"/>
  <c r="K54" i="40"/>
  <c r="Y68" i="40"/>
  <c r="AM41" i="40"/>
  <c r="AK41" i="40"/>
  <c r="AL41" i="40"/>
  <c r="AL11" i="40"/>
  <c r="AM11" i="40"/>
  <c r="AK11" i="40"/>
  <c r="BJ25" i="40"/>
  <c r="W24" i="40"/>
  <c r="AY9" i="40"/>
  <c r="AZ9" i="40"/>
  <c r="Z9" i="40"/>
  <c r="Y9" i="40"/>
  <c r="X9" i="40"/>
  <c r="M8" i="40"/>
  <c r="Y10" i="40"/>
  <c r="BM41" i="40"/>
  <c r="BL41" i="40"/>
  <c r="BK41" i="40"/>
  <c r="AM68" i="40"/>
  <c r="AL68" i="40"/>
  <c r="AJ68" i="40"/>
  <c r="L69" i="40"/>
  <c r="Z53" i="40"/>
  <c r="Y53" i="40"/>
  <c r="X53" i="40"/>
  <c r="AM53" i="40"/>
  <c r="AL53" i="40"/>
  <c r="AK53" i="40"/>
  <c r="M38" i="40"/>
  <c r="L38" i="40"/>
  <c r="K38" i="40"/>
  <c r="BK11" i="40"/>
  <c r="L9" i="40"/>
  <c r="H10" i="29" s="1"/>
  <c r="K9" i="40"/>
  <c r="G10" i="29" s="1"/>
  <c r="M9" i="40"/>
  <c r="I10" i="29" s="1"/>
  <c r="BL38" i="40"/>
  <c r="AW11" i="40"/>
  <c r="W9" i="40"/>
  <c r="K23" i="40"/>
  <c r="AK69" i="40"/>
  <c r="M69" i="40"/>
  <c r="M41" i="40"/>
  <c r="L41" i="40"/>
  <c r="K41" i="40"/>
  <c r="AY23" i="40"/>
  <c r="AZ23" i="40"/>
  <c r="AX23" i="40"/>
  <c r="J38" i="40"/>
  <c r="X40" i="40"/>
  <c r="AZ26" i="40"/>
  <c r="AY26" i="40"/>
  <c r="AX26" i="40"/>
  <c r="M25" i="40"/>
  <c r="L25" i="40"/>
  <c r="K25" i="40"/>
  <c r="BL11" i="40"/>
  <c r="BM11" i="40"/>
  <c r="BM38" i="40"/>
  <c r="AY25" i="40"/>
  <c r="AX25" i="40"/>
  <c r="AZ25" i="40"/>
  <c r="L24" i="40"/>
  <c r="K24" i="40"/>
  <c r="M24" i="40"/>
  <c r="L11" i="40"/>
  <c r="M11" i="40"/>
  <c r="M23" i="40"/>
  <c r="Z70" i="40"/>
  <c r="Y70" i="40"/>
  <c r="X70" i="40"/>
  <c r="W68" i="40"/>
  <c r="AM55" i="40"/>
  <c r="AL55" i="40"/>
  <c r="AK55" i="40"/>
  <c r="J68" i="40"/>
  <c r="W54" i="40"/>
  <c r="AW40" i="40"/>
  <c r="Z41" i="40"/>
  <c r="Y41" i="40"/>
  <c r="X41" i="40"/>
  <c r="J55" i="40"/>
  <c r="AJ40" i="40"/>
  <c r="J41" i="40"/>
  <c r="Z26" i="40"/>
  <c r="Y26" i="40"/>
  <c r="X26" i="40"/>
  <c r="AZ24" i="40"/>
  <c r="AY24" i="40"/>
  <c r="AX24" i="40"/>
  <c r="BM26" i="40"/>
  <c r="BL26" i="40"/>
  <c r="BK26" i="40"/>
  <c r="Z25" i="40"/>
  <c r="Y25" i="40"/>
  <c r="X25" i="40"/>
  <c r="W39" i="40"/>
  <c r="AZ8" i="40"/>
  <c r="AY8" i="40"/>
  <c r="D8" i="31" l="1"/>
  <c r="C8" i="31"/>
  <c r="E8" i="31"/>
  <c r="B8" i="31"/>
  <c r="E8" i="30"/>
  <c r="C8" i="30"/>
  <c r="D8" i="30"/>
  <c r="B8" i="30"/>
  <c r="C8" i="29"/>
  <c r="B8" i="29"/>
  <c r="E8" i="29"/>
  <c r="D8" i="29"/>
  <c r="E8" i="28"/>
  <c r="C8" i="28"/>
  <c r="D8" i="28"/>
  <c r="B8" i="28"/>
  <c r="E7" i="31" l="1"/>
  <c r="C7" i="31"/>
  <c r="B7" i="31"/>
  <c r="D7" i="31"/>
  <c r="E7" i="30"/>
  <c r="D7" i="30"/>
  <c r="B7" i="30"/>
  <c r="C7" i="30"/>
  <c r="E7" i="29"/>
  <c r="D7" i="29"/>
  <c r="C7" i="29"/>
  <c r="B7" i="29"/>
  <c r="C7" i="28"/>
  <c r="D7" i="28"/>
  <c r="B7" i="28"/>
  <c r="E7" i="28"/>
  <c r="C6" i="31" l="1"/>
  <c r="E6" i="31"/>
  <c r="D6" i="31"/>
  <c r="B6" i="31"/>
  <c r="D6" i="30"/>
  <c r="E6" i="30"/>
  <c r="C6" i="30"/>
  <c r="B6" i="30"/>
  <c r="E6" i="29"/>
  <c r="D6" i="29"/>
  <c r="C6" i="29"/>
  <c r="B6" i="29"/>
  <c r="E6" i="28"/>
  <c r="D6" i="28"/>
  <c r="C6" i="28"/>
  <c r="B6" i="28"/>
  <c r="AH62" i="39" l="1"/>
  <c r="U62" i="39"/>
  <c r="H62" i="39"/>
  <c r="M53" i="39"/>
  <c r="J53" i="39"/>
  <c r="AH47" i="39"/>
  <c r="U47" i="39"/>
  <c r="H47" i="39"/>
  <c r="AW39" i="39"/>
  <c r="BH32" i="39"/>
  <c r="AU32" i="39"/>
  <c r="AH32" i="39"/>
  <c r="U32" i="39"/>
  <c r="H32" i="39"/>
  <c r="BH17" i="39"/>
  <c r="AU17" i="39"/>
  <c r="AH17" i="39"/>
  <c r="U17" i="39"/>
  <c r="H17" i="39"/>
  <c r="AX8" i="39"/>
  <c r="BH2" i="39"/>
  <c r="AU2" i="39"/>
  <c r="AH2" i="39"/>
  <c r="U2" i="39"/>
  <c r="AH62" i="38"/>
  <c r="U62" i="38"/>
  <c r="H62" i="38"/>
  <c r="AH47" i="38"/>
  <c r="U47" i="38"/>
  <c r="H47" i="38"/>
  <c r="J40" i="38"/>
  <c r="BJ39" i="38"/>
  <c r="BH32" i="38"/>
  <c r="AU32" i="38"/>
  <c r="AH32" i="38"/>
  <c r="U32" i="38"/>
  <c r="H32" i="38"/>
  <c r="AJ25" i="38"/>
  <c r="AW24" i="38"/>
  <c r="BH17" i="38"/>
  <c r="AU17" i="38"/>
  <c r="AH17" i="38"/>
  <c r="U17" i="38"/>
  <c r="H17" i="38"/>
  <c r="BK10" i="38"/>
  <c r="AX10" i="38"/>
  <c r="AW10" i="38"/>
  <c r="W10" i="38"/>
  <c r="BH2" i="38"/>
  <c r="AU2" i="38"/>
  <c r="AH2" i="38"/>
  <c r="U2" i="38"/>
  <c r="W70" i="37"/>
  <c r="J70" i="37"/>
  <c r="AJ69" i="37"/>
  <c r="AH62" i="37"/>
  <c r="U62" i="37"/>
  <c r="H62" i="37"/>
  <c r="AH47" i="37"/>
  <c r="U47" i="37"/>
  <c r="H47" i="37"/>
  <c r="BH32" i="37"/>
  <c r="AU32" i="37"/>
  <c r="AH32" i="37"/>
  <c r="U32" i="37"/>
  <c r="H32" i="37"/>
  <c r="BH17" i="37"/>
  <c r="AU17" i="37"/>
  <c r="AH17" i="37"/>
  <c r="U17" i="37"/>
  <c r="H17" i="37"/>
  <c r="BK10" i="37"/>
  <c r="AK10" i="37"/>
  <c r="BH2" i="37"/>
  <c r="AU2" i="37"/>
  <c r="AH2" i="37"/>
  <c r="U2" i="37"/>
  <c r="AH62" i="36"/>
  <c r="U62" i="36"/>
  <c r="H62" i="36"/>
  <c r="W53" i="36"/>
  <c r="AH47" i="36"/>
  <c r="U47" i="36"/>
  <c r="H47" i="36"/>
  <c r="AX40" i="36"/>
  <c r="BH32" i="36"/>
  <c r="AU32" i="36"/>
  <c r="AH32" i="36"/>
  <c r="U32" i="36"/>
  <c r="H32" i="36"/>
  <c r="BH17" i="36"/>
  <c r="AU17" i="36"/>
  <c r="AH17" i="36"/>
  <c r="U17" i="36"/>
  <c r="H17" i="36"/>
  <c r="W8" i="36"/>
  <c r="J8" i="36"/>
  <c r="F6" i="28" s="1"/>
  <c r="BH2" i="36"/>
  <c r="AU2" i="36"/>
  <c r="AH2" i="36"/>
  <c r="U2" i="36"/>
  <c r="O34" i="34" l="1"/>
  <c r="O32" i="34"/>
  <c r="O31" i="34"/>
  <c r="O33" i="34"/>
  <c r="J8" i="39"/>
  <c r="F9" i="28" s="1"/>
  <c r="G15" i="34" s="1"/>
  <c r="W8" i="39"/>
  <c r="AJ8" i="39"/>
  <c r="AK11" i="39"/>
  <c r="Z39" i="39"/>
  <c r="Y39" i="39"/>
  <c r="X39" i="39"/>
  <c r="AW26" i="39"/>
  <c r="M8" i="39"/>
  <c r="I9" i="28" s="1"/>
  <c r="J15" i="34" s="1"/>
  <c r="O15" i="34" s="1"/>
  <c r="Y8" i="39"/>
  <c r="BK8" i="39"/>
  <c r="BJ25" i="39"/>
  <c r="W26" i="39"/>
  <c r="AJ39" i="39"/>
  <c r="AW38" i="39"/>
  <c r="BJ10" i="39"/>
  <c r="AW8" i="39"/>
  <c r="Z8" i="39"/>
  <c r="X8" i="39"/>
  <c r="AM8" i="39"/>
  <c r="AK8" i="39"/>
  <c r="J41" i="39"/>
  <c r="J9" i="39"/>
  <c r="F9" i="29" s="1"/>
  <c r="G16" i="34" s="1"/>
  <c r="W9" i="39"/>
  <c r="AJ9" i="39"/>
  <c r="AW9" i="39"/>
  <c r="BJ9" i="39"/>
  <c r="AK38" i="39"/>
  <c r="L53" i="39"/>
  <c r="K53" i="39"/>
  <c r="BM25" i="39"/>
  <c r="Z26" i="39"/>
  <c r="AZ26" i="39"/>
  <c r="J38" i="39"/>
  <c r="BJ38" i="39"/>
  <c r="AX9" i="39"/>
  <c r="BK9" i="39"/>
  <c r="W23" i="39"/>
  <c r="AW23" i="39"/>
  <c r="AJ24" i="39"/>
  <c r="BJ24" i="39"/>
  <c r="W25" i="39"/>
  <c r="AW25" i="39"/>
  <c r="J26" i="39"/>
  <c r="AJ26" i="39"/>
  <c r="BJ26" i="39"/>
  <c r="AL38" i="39"/>
  <c r="AW41" i="39"/>
  <c r="K23" i="39"/>
  <c r="Z23" i="39"/>
  <c r="AK23" i="39"/>
  <c r="AX23" i="39"/>
  <c r="BK23" i="39"/>
  <c r="M24" i="39"/>
  <c r="X24" i="39"/>
  <c r="AK24" i="39"/>
  <c r="AX24" i="39"/>
  <c r="BM24" i="39"/>
  <c r="K25" i="39"/>
  <c r="Z25" i="39"/>
  <c r="AK25" i="39"/>
  <c r="AZ25" i="39"/>
  <c r="BK25" i="39"/>
  <c r="L26" i="39"/>
  <c r="X26" i="39"/>
  <c r="AM26" i="39"/>
  <c r="AX26" i="39"/>
  <c r="BK26" i="39"/>
  <c r="AJ40" i="39"/>
  <c r="W41" i="39"/>
  <c r="J11" i="39"/>
  <c r="F9" i="31" s="1"/>
  <c r="G18" i="34" s="1"/>
  <c r="W11" i="39"/>
  <c r="BJ11" i="39"/>
  <c r="M23" i="39"/>
  <c r="L23" i="39"/>
  <c r="AL23" i="39"/>
  <c r="BM23" i="39"/>
  <c r="BL23" i="39"/>
  <c r="Y24" i="39"/>
  <c r="AZ24" i="39"/>
  <c r="AY24" i="39"/>
  <c r="J25" i="39"/>
  <c r="AM25" i="39"/>
  <c r="AL25" i="39"/>
  <c r="BL25" i="39"/>
  <c r="Y26" i="39"/>
  <c r="AY26" i="39"/>
  <c r="AJ38" i="39"/>
  <c r="AJ11" i="39"/>
  <c r="W38" i="39"/>
  <c r="W39" i="39"/>
  <c r="Z40" i="39"/>
  <c r="AJ41" i="39"/>
  <c r="J54" i="39"/>
  <c r="X69" i="39"/>
  <c r="K70" i="39"/>
  <c r="W68" i="39"/>
  <c r="J71" i="39"/>
  <c r="M71" i="39"/>
  <c r="AJ54" i="39"/>
  <c r="J69" i="39"/>
  <c r="W70" i="39"/>
  <c r="K71" i="39"/>
  <c r="J55" i="39"/>
  <c r="J68" i="39"/>
  <c r="AK69" i="39"/>
  <c r="W53" i="39"/>
  <c r="W55" i="39"/>
  <c r="M68" i="39"/>
  <c r="K69" i="39"/>
  <c r="W71" i="39"/>
  <c r="AJ53" i="39"/>
  <c r="AJ55" i="39"/>
  <c r="L68" i="39"/>
  <c r="K68" i="39"/>
  <c r="J56" i="39"/>
  <c r="AM68" i="39"/>
  <c r="J70" i="39"/>
  <c r="AJ70" i="39"/>
  <c r="AM70" i="39"/>
  <c r="AK71" i="39"/>
  <c r="BJ8" i="38"/>
  <c r="W8" i="38"/>
  <c r="AX9" i="38"/>
  <c r="AJ8" i="38"/>
  <c r="J9" i="38"/>
  <c r="F8" i="29" s="1"/>
  <c r="W9" i="38"/>
  <c r="Z10" i="38"/>
  <c r="X10" i="38"/>
  <c r="Y10" i="38"/>
  <c r="J10" i="38"/>
  <c r="F8" i="30" s="1"/>
  <c r="AZ10" i="38"/>
  <c r="AY10" i="38"/>
  <c r="J23" i="38"/>
  <c r="W23" i="38"/>
  <c r="AJ23" i="38"/>
  <c r="AW23" i="38"/>
  <c r="W24" i="38"/>
  <c r="AX24" i="38"/>
  <c r="AY24" i="38"/>
  <c r="AW25" i="38"/>
  <c r="BJ38" i="38"/>
  <c r="AL9" i="38"/>
  <c r="BJ10" i="38"/>
  <c r="W26" i="38"/>
  <c r="W41" i="38"/>
  <c r="W11" i="38"/>
  <c r="M11" i="38"/>
  <c r="I8" i="31" s="1"/>
  <c r="J25" i="38"/>
  <c r="AK25" i="38"/>
  <c r="AM25" i="38"/>
  <c r="AL25" i="38"/>
  <c r="J24" i="38"/>
  <c r="AJ26" i="38"/>
  <c r="AJ39" i="38"/>
  <c r="AW11" i="38"/>
  <c r="AZ24" i="38"/>
  <c r="AW26" i="38"/>
  <c r="W39" i="38"/>
  <c r="AJ68" i="38"/>
  <c r="W40" i="38"/>
  <c r="J53" i="38"/>
  <c r="J70" i="38"/>
  <c r="K39" i="38"/>
  <c r="AJ53" i="38"/>
  <c r="J68" i="38"/>
  <c r="K69" i="38"/>
  <c r="M70" i="38"/>
  <c r="L70" i="38"/>
  <c r="K70" i="38"/>
  <c r="AJ24" i="38"/>
  <c r="W25" i="38"/>
  <c r="J26" i="38"/>
  <c r="BJ26" i="38"/>
  <c r="L39" i="38"/>
  <c r="M40" i="38"/>
  <c r="L40" i="38"/>
  <c r="AW40" i="38"/>
  <c r="BJ40" i="38"/>
  <c r="M39" i="38"/>
  <c r="K40" i="38"/>
  <c r="BL40" i="38"/>
  <c r="J41" i="38"/>
  <c r="M68" i="38"/>
  <c r="L68" i="38"/>
  <c r="K68" i="38"/>
  <c r="AL24" i="38"/>
  <c r="Z25" i="38"/>
  <c r="M26" i="38"/>
  <c r="BM26" i="38"/>
  <c r="W69" i="38"/>
  <c r="W71" i="38"/>
  <c r="J39" i="38"/>
  <c r="Y53" i="38"/>
  <c r="W68" i="38"/>
  <c r="AK70" i="38"/>
  <c r="W53" i="38"/>
  <c r="AJ69" i="38"/>
  <c r="M71" i="38"/>
  <c r="K71" i="38"/>
  <c r="J54" i="38"/>
  <c r="J55" i="38"/>
  <c r="AJ55" i="38"/>
  <c r="J56" i="38"/>
  <c r="L71" i="38"/>
  <c r="W54" i="38"/>
  <c r="W55" i="38"/>
  <c r="W56" i="38"/>
  <c r="W10" i="37"/>
  <c r="AJ10" i="37"/>
  <c r="AW10" i="37"/>
  <c r="BJ10" i="37"/>
  <c r="AX10" i="37"/>
  <c r="W11" i="37"/>
  <c r="BJ23" i="37"/>
  <c r="AY10" i="37"/>
  <c r="BL10" i="37"/>
  <c r="AX11" i="37"/>
  <c r="BM23" i="37"/>
  <c r="BK23" i="37"/>
  <c r="BL23" i="37"/>
  <c r="Y10" i="37"/>
  <c r="X10" i="37"/>
  <c r="AM10" i="37"/>
  <c r="J8" i="37"/>
  <c r="F7" i="28" s="1"/>
  <c r="W9" i="37"/>
  <c r="Z10" i="37"/>
  <c r="AZ10" i="37"/>
  <c r="M23" i="37"/>
  <c r="J23" i="37"/>
  <c r="AM23" i="37"/>
  <c r="AW24" i="37"/>
  <c r="AJ25" i="37"/>
  <c r="BK9" i="37"/>
  <c r="AK23" i="37"/>
  <c r="AL23" i="37"/>
  <c r="W26" i="37"/>
  <c r="Z23" i="37"/>
  <c r="W23" i="37"/>
  <c r="AW8" i="37"/>
  <c r="J9" i="37"/>
  <c r="F7" i="29" s="1"/>
  <c r="AW9" i="37"/>
  <c r="J11" i="37"/>
  <c r="F7" i="31" s="1"/>
  <c r="K23" i="37"/>
  <c r="L23" i="37"/>
  <c r="AW25" i="37"/>
  <c r="AJ9" i="37"/>
  <c r="BJ8" i="37"/>
  <c r="K9" i="37"/>
  <c r="G7" i="29" s="1"/>
  <c r="AJ11" i="37"/>
  <c r="AW23" i="37"/>
  <c r="BM10" i="37"/>
  <c r="J38" i="37"/>
  <c r="BM40" i="37"/>
  <c r="BL40" i="37"/>
  <c r="BK40" i="37"/>
  <c r="AJ41" i="37"/>
  <c r="AM38" i="37"/>
  <c r="J39" i="37"/>
  <c r="X39" i="37"/>
  <c r="AL10" i="37"/>
  <c r="AJ40" i="37"/>
  <c r="J40" i="37"/>
  <c r="J10" i="37"/>
  <c r="F7" i="30" s="1"/>
  <c r="AW26" i="37"/>
  <c r="AZ26" i="37"/>
  <c r="BM26" i="37"/>
  <c r="AW38" i="37"/>
  <c r="BK38" i="37"/>
  <c r="W41" i="37"/>
  <c r="AY26" i="37"/>
  <c r="AX26" i="37"/>
  <c r="BK26" i="37"/>
  <c r="W38" i="37"/>
  <c r="AW39" i="37"/>
  <c r="W40" i="37"/>
  <c r="BJ40" i="37"/>
  <c r="K54" i="37"/>
  <c r="X55" i="37"/>
  <c r="J68" i="37"/>
  <c r="M68" i="37"/>
  <c r="AJ68" i="37"/>
  <c r="J41" i="37"/>
  <c r="K53" i="37"/>
  <c r="K55" i="37"/>
  <c r="X56" i="37"/>
  <c r="W69" i="37"/>
  <c r="AK69" i="37"/>
  <c r="AK54" i="37"/>
  <c r="K56" i="37"/>
  <c r="BM38" i="37"/>
  <c r="W39" i="37"/>
  <c r="W53" i="37"/>
  <c r="Z56" i="37"/>
  <c r="W68" i="37"/>
  <c r="J69" i="37"/>
  <c r="M69" i="37"/>
  <c r="M70" i="37"/>
  <c r="BJ39" i="37"/>
  <c r="AW40" i="37"/>
  <c r="AW41" i="37"/>
  <c r="BM41" i="37"/>
  <c r="BJ41" i="37"/>
  <c r="X54" i="37"/>
  <c r="AK55" i="37"/>
  <c r="BM39" i="37"/>
  <c r="AZ40" i="37"/>
  <c r="J53" i="37"/>
  <c r="AK70" i="37"/>
  <c r="AK71" i="37"/>
  <c r="L56" i="37"/>
  <c r="J54" i="37"/>
  <c r="W54" i="37"/>
  <c r="AJ54" i="37"/>
  <c r="M55" i="37"/>
  <c r="W55" i="37"/>
  <c r="AJ55" i="37"/>
  <c r="AJ56" i="37"/>
  <c r="AJ70" i="37"/>
  <c r="M71" i="37"/>
  <c r="W71" i="37"/>
  <c r="AJ71" i="37"/>
  <c r="AL56" i="37"/>
  <c r="K70" i="37"/>
  <c r="K71" i="37"/>
  <c r="L70" i="37"/>
  <c r="X8" i="36"/>
  <c r="Y8" i="36"/>
  <c r="W24" i="36"/>
  <c r="M8" i="36"/>
  <c r="I6" i="28" s="1"/>
  <c r="Z8" i="36"/>
  <c r="BJ9" i="36"/>
  <c r="AJ11" i="36"/>
  <c r="AX9" i="36"/>
  <c r="AW9" i="36"/>
  <c r="AJ24" i="36"/>
  <c r="K8" i="36"/>
  <c r="G6" i="28" s="1"/>
  <c r="AW11" i="36"/>
  <c r="K25" i="36"/>
  <c r="X10" i="36"/>
  <c r="L8" i="36"/>
  <c r="H6" i="28" s="1"/>
  <c r="J9" i="36"/>
  <c r="F6" i="29" s="1"/>
  <c r="BJ23" i="36"/>
  <c r="AJ8" i="36"/>
  <c r="W9" i="36"/>
  <c r="BK11" i="36"/>
  <c r="J10" i="36"/>
  <c r="F6" i="30" s="1"/>
  <c r="J24" i="36"/>
  <c r="AX8" i="36"/>
  <c r="AW8" i="36"/>
  <c r="W11" i="36"/>
  <c r="AM25" i="36"/>
  <c r="BJ26" i="36"/>
  <c r="BJ39" i="36"/>
  <c r="BJ8" i="36"/>
  <c r="W10" i="36"/>
  <c r="AJ10" i="36"/>
  <c r="AW10" i="36"/>
  <c r="BJ10" i="36"/>
  <c r="BK40" i="36"/>
  <c r="W41" i="36"/>
  <c r="J39" i="36"/>
  <c r="W40" i="36"/>
  <c r="AX10" i="36"/>
  <c r="AW25" i="36"/>
  <c r="W38" i="36"/>
  <c r="AW40" i="36"/>
  <c r="AW41" i="36"/>
  <c r="J38" i="36"/>
  <c r="BK8" i="36"/>
  <c r="BM25" i="36"/>
  <c r="BJ25" i="36"/>
  <c r="K40" i="36"/>
  <c r="AZ40" i="36"/>
  <c r="AY40" i="36"/>
  <c r="W39" i="36"/>
  <c r="J25" i="36"/>
  <c r="AJ25" i="36"/>
  <c r="X26" i="36"/>
  <c r="W26" i="36"/>
  <c r="AJ38" i="36"/>
  <c r="W55" i="36"/>
  <c r="W68" i="36"/>
  <c r="M69" i="36"/>
  <c r="AK69" i="36"/>
  <c r="AJ70" i="36"/>
  <c r="J55" i="36"/>
  <c r="J40" i="36"/>
  <c r="BL40" i="36"/>
  <c r="AK41" i="36"/>
  <c r="J53" i="36"/>
  <c r="L69" i="36"/>
  <c r="K69" i="36"/>
  <c r="M71" i="36"/>
  <c r="X54" i="36"/>
  <c r="AL54" i="36"/>
  <c r="K70" i="36"/>
  <c r="J68" i="36"/>
  <c r="AJ68" i="36"/>
  <c r="M68" i="36"/>
  <c r="AK68" i="36"/>
  <c r="AJ41" i="36"/>
  <c r="BJ41" i="36"/>
  <c r="W70" i="36"/>
  <c r="AM41" i="36"/>
  <c r="AJ55" i="36"/>
  <c r="AJ71" i="36"/>
  <c r="Y54" i="39" l="1"/>
  <c r="X54" i="39"/>
  <c r="Z54" i="39"/>
  <c r="AL70" i="39"/>
  <c r="AZ39" i="39"/>
  <c r="AY39" i="39"/>
  <c r="AX39" i="39"/>
  <c r="BM41" i="39"/>
  <c r="BL41" i="39"/>
  <c r="BK41" i="39"/>
  <c r="Z41" i="39"/>
  <c r="Y41" i="39"/>
  <c r="X41" i="39"/>
  <c r="Z24" i="39"/>
  <c r="AZ40" i="39"/>
  <c r="AY40" i="39"/>
  <c r="AX40" i="39"/>
  <c r="BL26" i="39"/>
  <c r="AL24" i="39"/>
  <c r="X40" i="39"/>
  <c r="BJ23" i="39"/>
  <c r="AX10" i="39"/>
  <c r="J39" i="39"/>
  <c r="AY23" i="39"/>
  <c r="BL11" i="39"/>
  <c r="M26" i="39"/>
  <c r="J23" i="39"/>
  <c r="AL55" i="39"/>
  <c r="AM55" i="39"/>
  <c r="AK55" i="39"/>
  <c r="Z70" i="39"/>
  <c r="Y70" i="39"/>
  <c r="X70" i="39"/>
  <c r="Y55" i="39"/>
  <c r="Z55" i="39"/>
  <c r="X55" i="39"/>
  <c r="Z53" i="39"/>
  <c r="Y53" i="39"/>
  <c r="X53" i="39"/>
  <c r="Y56" i="39"/>
  <c r="Z56" i="39"/>
  <c r="X56" i="39"/>
  <c r="L38" i="39"/>
  <c r="M38" i="39"/>
  <c r="K38" i="39"/>
  <c r="M40" i="39"/>
  <c r="L40" i="39"/>
  <c r="K40" i="39"/>
  <c r="BM26" i="39"/>
  <c r="AM24" i="39"/>
  <c r="Y40" i="39"/>
  <c r="K10" i="39"/>
  <c r="G9" i="30" s="1"/>
  <c r="H17" i="34" s="1"/>
  <c r="M10" i="39"/>
  <c r="I9" i="30" s="1"/>
  <c r="J17" i="34" s="1"/>
  <c r="O17" i="34" s="1"/>
  <c r="L10" i="39"/>
  <c r="H9" i="30" s="1"/>
  <c r="I17" i="34" s="1"/>
  <c r="N17" i="34" s="1"/>
  <c r="AZ10" i="39"/>
  <c r="AY10" i="39"/>
  <c r="AZ23" i="39"/>
  <c r="BM11" i="39"/>
  <c r="AX25" i="39"/>
  <c r="AL8" i="39"/>
  <c r="AM69" i="39"/>
  <c r="AL69" i="39"/>
  <c r="L55" i="39"/>
  <c r="M55" i="39"/>
  <c r="K55" i="39"/>
  <c r="AJ69" i="39"/>
  <c r="L70" i="39"/>
  <c r="AJ56" i="39"/>
  <c r="W40" i="39"/>
  <c r="BM40" i="39"/>
  <c r="BL40" i="39"/>
  <c r="BK40" i="39"/>
  <c r="AM23" i="39"/>
  <c r="J40" i="39"/>
  <c r="AK26" i="39"/>
  <c r="AJ23" i="39"/>
  <c r="M39" i="39"/>
  <c r="L39" i="39"/>
  <c r="K39" i="39"/>
  <c r="AY25" i="39"/>
  <c r="L56" i="39"/>
  <c r="M56" i="39"/>
  <c r="K56" i="39"/>
  <c r="W69" i="39"/>
  <c r="M70" i="39"/>
  <c r="Z38" i="39"/>
  <c r="Y38" i="39"/>
  <c r="X38" i="39"/>
  <c r="BJ40" i="39"/>
  <c r="L25" i="39"/>
  <c r="BM9" i="39"/>
  <c r="BL9" i="39"/>
  <c r="AM40" i="39"/>
  <c r="AL40" i="39"/>
  <c r="AK40" i="39"/>
  <c r="AZ41" i="39"/>
  <c r="AY41" i="39"/>
  <c r="AX41" i="39"/>
  <c r="Y11" i="39"/>
  <c r="X11" i="39"/>
  <c r="Z11" i="39"/>
  <c r="AL26" i="39"/>
  <c r="AZ11" i="39"/>
  <c r="AY11" i="39"/>
  <c r="AZ38" i="39"/>
  <c r="AY38" i="39"/>
  <c r="AX38" i="39"/>
  <c r="AM39" i="39"/>
  <c r="AL39" i="39"/>
  <c r="AK39" i="39"/>
  <c r="BJ8" i="39"/>
  <c r="AL11" i="39"/>
  <c r="AM71" i="39"/>
  <c r="AL71" i="39"/>
  <c r="AL56" i="39"/>
  <c r="AM56" i="39"/>
  <c r="AK56" i="39"/>
  <c r="AZ9" i="39"/>
  <c r="AY9" i="39"/>
  <c r="L11" i="39"/>
  <c r="H9" i="31" s="1"/>
  <c r="I18" i="34" s="1"/>
  <c r="N18" i="34" s="1"/>
  <c r="K11" i="39"/>
  <c r="G9" i="31" s="1"/>
  <c r="H18" i="34" s="1"/>
  <c r="M11" i="39"/>
  <c r="I9" i="31" s="1"/>
  <c r="J18" i="34" s="1"/>
  <c r="O18" i="34" s="1"/>
  <c r="BJ39" i="39"/>
  <c r="AZ8" i="39"/>
  <c r="AY8" i="39"/>
  <c r="BK10" i="39"/>
  <c r="AJ25" i="39"/>
  <c r="X25" i="39"/>
  <c r="BM8" i="39"/>
  <c r="BL8" i="39"/>
  <c r="AM11" i="39"/>
  <c r="BK11" i="39"/>
  <c r="AW24" i="39"/>
  <c r="L8" i="39"/>
  <c r="H9" i="28" s="1"/>
  <c r="I15" i="34" s="1"/>
  <c r="N15" i="34" s="1"/>
  <c r="AM41" i="39"/>
  <c r="AL41" i="39"/>
  <c r="AK41" i="39"/>
  <c r="AK70" i="39"/>
  <c r="AJ68" i="39"/>
  <c r="M69" i="39"/>
  <c r="L71" i="39"/>
  <c r="Y69" i="39"/>
  <c r="AK68" i="39"/>
  <c r="AM9" i="39"/>
  <c r="AL9" i="39"/>
  <c r="AK9" i="39"/>
  <c r="BM39" i="39"/>
  <c r="BL39" i="39"/>
  <c r="BK39" i="39"/>
  <c r="W10" i="39"/>
  <c r="X23" i="39"/>
  <c r="BM10" i="39"/>
  <c r="BL10" i="39"/>
  <c r="AW11" i="39"/>
  <c r="BK24" i="39"/>
  <c r="Y25" i="39"/>
  <c r="AJ10" i="39"/>
  <c r="K24" i="39"/>
  <c r="K8" i="39"/>
  <c r="G9" i="28" s="1"/>
  <c r="H15" i="34" s="1"/>
  <c r="AM53" i="39"/>
  <c r="AL53" i="39"/>
  <c r="AK53" i="39"/>
  <c r="L69" i="39"/>
  <c r="Z71" i="39"/>
  <c r="Y71" i="39"/>
  <c r="X71" i="39"/>
  <c r="Z68" i="39"/>
  <c r="Y68" i="39"/>
  <c r="X68" i="39"/>
  <c r="Z69" i="39"/>
  <c r="BJ41" i="39"/>
  <c r="Z9" i="39"/>
  <c r="Y9" i="39"/>
  <c r="X9" i="39"/>
  <c r="BM38" i="39"/>
  <c r="BL38" i="39"/>
  <c r="BK38" i="39"/>
  <c r="M25" i="39"/>
  <c r="AW40" i="39"/>
  <c r="AM38" i="39"/>
  <c r="Y23" i="39"/>
  <c r="AX11" i="39"/>
  <c r="BL24" i="39"/>
  <c r="W24" i="39"/>
  <c r="K26" i="39"/>
  <c r="L24" i="39"/>
  <c r="AJ71" i="39"/>
  <c r="AL54" i="39"/>
  <c r="AM54" i="39"/>
  <c r="AK54" i="39"/>
  <c r="W54" i="39"/>
  <c r="AL68" i="39"/>
  <c r="L54" i="39"/>
  <c r="M54" i="39"/>
  <c r="K54" i="39"/>
  <c r="W56" i="39"/>
  <c r="M9" i="39"/>
  <c r="I9" i="29" s="1"/>
  <c r="J16" i="34" s="1"/>
  <c r="O16" i="34" s="1"/>
  <c r="L9" i="39"/>
  <c r="H9" i="29" s="1"/>
  <c r="I16" i="34" s="1"/>
  <c r="N16" i="34" s="1"/>
  <c r="K9" i="39"/>
  <c r="G9" i="29" s="1"/>
  <c r="H16" i="34" s="1"/>
  <c r="J24" i="39"/>
  <c r="M41" i="39"/>
  <c r="L41" i="39"/>
  <c r="K41" i="39"/>
  <c r="X10" i="39"/>
  <c r="Z10" i="39"/>
  <c r="Y10" i="39"/>
  <c r="J10" i="39"/>
  <c r="F9" i="30" s="1"/>
  <c r="G17" i="34" s="1"/>
  <c r="AW10" i="39"/>
  <c r="AK10" i="39"/>
  <c r="AM10" i="39"/>
  <c r="AL10" i="39"/>
  <c r="M54" i="38"/>
  <c r="L54" i="38"/>
  <c r="K54" i="38"/>
  <c r="AK69" i="38"/>
  <c r="AZ41" i="38"/>
  <c r="AX41" i="38"/>
  <c r="AY41" i="38"/>
  <c r="L69" i="38"/>
  <c r="Z39" i="38"/>
  <c r="Y39" i="38"/>
  <c r="X39" i="38"/>
  <c r="AM41" i="38"/>
  <c r="AL41" i="38"/>
  <c r="AK41" i="38"/>
  <c r="Z53" i="38"/>
  <c r="BM40" i="38"/>
  <c r="AM24" i="38"/>
  <c r="K23" i="38"/>
  <c r="M23" i="38"/>
  <c r="L23" i="38"/>
  <c r="J38" i="38"/>
  <c r="AZ39" i="38"/>
  <c r="AY39" i="38"/>
  <c r="AX39" i="38"/>
  <c r="BL23" i="38"/>
  <c r="BK23" i="38"/>
  <c r="BM23" i="38"/>
  <c r="Y9" i="38"/>
  <c r="X9" i="38"/>
  <c r="Z9" i="38"/>
  <c r="Z8" i="38"/>
  <c r="Y8" i="38"/>
  <c r="X8" i="38"/>
  <c r="L11" i="38"/>
  <c r="H8" i="31" s="1"/>
  <c r="Z55" i="38"/>
  <c r="Y55" i="38"/>
  <c r="X55" i="38"/>
  <c r="AM69" i="38"/>
  <c r="AL69" i="38"/>
  <c r="AW41" i="38"/>
  <c r="M69" i="38"/>
  <c r="BM41" i="38"/>
  <c r="BL41" i="38"/>
  <c r="BK41" i="38"/>
  <c r="AK68" i="38"/>
  <c r="AZ40" i="38"/>
  <c r="AY40" i="38"/>
  <c r="AX40" i="38"/>
  <c r="AZ26" i="38"/>
  <c r="AY26" i="38"/>
  <c r="AX26" i="38"/>
  <c r="AK24" i="38"/>
  <c r="AJ9" i="38"/>
  <c r="AM38" i="38"/>
  <c r="AL38" i="38"/>
  <c r="AK38" i="38"/>
  <c r="M24" i="38"/>
  <c r="L24" i="38"/>
  <c r="K24" i="38"/>
  <c r="M25" i="38"/>
  <c r="L25" i="38"/>
  <c r="K25" i="38"/>
  <c r="AJ11" i="38"/>
  <c r="BM38" i="38"/>
  <c r="BK38" i="38"/>
  <c r="BL38" i="38"/>
  <c r="AZ38" i="38"/>
  <c r="AY38" i="38"/>
  <c r="AX38" i="38"/>
  <c r="AM10" i="38"/>
  <c r="AK10" i="38"/>
  <c r="AL10" i="38"/>
  <c r="Z68" i="38"/>
  <c r="Y68" i="38"/>
  <c r="X68" i="38"/>
  <c r="AM54" i="38"/>
  <c r="AL54" i="38"/>
  <c r="AK54" i="38"/>
  <c r="AM68" i="38"/>
  <c r="AL68" i="38"/>
  <c r="BM10" i="38"/>
  <c r="BL10" i="38"/>
  <c r="BM25" i="38"/>
  <c r="BL25" i="38"/>
  <c r="BK25" i="38"/>
  <c r="Z41" i="38"/>
  <c r="Y41" i="38"/>
  <c r="X41" i="38"/>
  <c r="BK26" i="38"/>
  <c r="BM24" i="38"/>
  <c r="BL24" i="38"/>
  <c r="BK24" i="38"/>
  <c r="BJ23" i="38"/>
  <c r="AY9" i="38"/>
  <c r="AZ9" i="38"/>
  <c r="AL11" i="38"/>
  <c r="AM11" i="38"/>
  <c r="AK11" i="38"/>
  <c r="BL26" i="38"/>
  <c r="BJ11" i="38"/>
  <c r="AW38" i="38"/>
  <c r="AJ10" i="38"/>
  <c r="AK56" i="38"/>
  <c r="AM56" i="38"/>
  <c r="AL56" i="38"/>
  <c r="M41" i="38"/>
  <c r="L41" i="38"/>
  <c r="K41" i="38"/>
  <c r="Y54" i="38"/>
  <c r="X54" i="38"/>
  <c r="Z54" i="38"/>
  <c r="AM71" i="38"/>
  <c r="AL71" i="38"/>
  <c r="AM70" i="38"/>
  <c r="AL70" i="38"/>
  <c r="Z70" i="38"/>
  <c r="Y70" i="38"/>
  <c r="X70" i="38"/>
  <c r="J69" i="38"/>
  <c r="AJ40" i="38"/>
  <c r="L53" i="38"/>
  <c r="K53" i="38"/>
  <c r="M53" i="38"/>
  <c r="AM40" i="38"/>
  <c r="AL40" i="38"/>
  <c r="AK40" i="38"/>
  <c r="AX11" i="38"/>
  <c r="AM39" i="38"/>
  <c r="AL39" i="38"/>
  <c r="AK39" i="38"/>
  <c r="AM26" i="38"/>
  <c r="AL26" i="38"/>
  <c r="AK26" i="38"/>
  <c r="BJ25" i="38"/>
  <c r="Y11" i="38"/>
  <c r="X11" i="38"/>
  <c r="Z11" i="38"/>
  <c r="BK9" i="38"/>
  <c r="BK11" i="38"/>
  <c r="BJ24" i="38"/>
  <c r="AZ8" i="38"/>
  <c r="AY8" i="38"/>
  <c r="BM9" i="38"/>
  <c r="J8" i="38"/>
  <c r="F8" i="28" s="1"/>
  <c r="BK8" i="38"/>
  <c r="M56" i="38"/>
  <c r="L56" i="38"/>
  <c r="K56" i="38"/>
  <c r="Z56" i="38"/>
  <c r="Y56" i="38"/>
  <c r="X56" i="38"/>
  <c r="AK71" i="38"/>
  <c r="BM39" i="38"/>
  <c r="BL39" i="38"/>
  <c r="BK39" i="38"/>
  <c r="Z40" i="38"/>
  <c r="Y40" i="38"/>
  <c r="X40" i="38"/>
  <c r="AL53" i="38"/>
  <c r="AK53" i="38"/>
  <c r="AM53" i="38"/>
  <c r="K26" i="38"/>
  <c r="AY11" i="38"/>
  <c r="AZ11" i="38"/>
  <c r="AX23" i="38"/>
  <c r="AZ23" i="38"/>
  <c r="AY23" i="38"/>
  <c r="J11" i="38"/>
  <c r="F8" i="31" s="1"/>
  <c r="BL11" i="38"/>
  <c r="BM11" i="38"/>
  <c r="Z24" i="38"/>
  <c r="Y24" i="38"/>
  <c r="X24" i="38"/>
  <c r="X25" i="38"/>
  <c r="M10" i="38"/>
  <c r="I8" i="30" s="1"/>
  <c r="K10" i="38"/>
  <c r="G8" i="30" s="1"/>
  <c r="L10" i="38"/>
  <c r="H8" i="30" s="1"/>
  <c r="BL9" i="38"/>
  <c r="M8" i="38"/>
  <c r="I8" i="28" s="1"/>
  <c r="L8" i="38"/>
  <c r="H8" i="28" s="1"/>
  <c r="K8" i="38"/>
  <c r="G8" i="28" s="1"/>
  <c r="AW9" i="38"/>
  <c r="BM8" i="38"/>
  <c r="BL8" i="38"/>
  <c r="AM9" i="38"/>
  <c r="J71" i="38"/>
  <c r="Z71" i="38"/>
  <c r="Y71" i="38"/>
  <c r="X71" i="38"/>
  <c r="W70" i="38"/>
  <c r="X26" i="38"/>
  <c r="Z26" i="38"/>
  <c r="Y26" i="38"/>
  <c r="AJ41" i="38"/>
  <c r="X53" i="38"/>
  <c r="BK40" i="38"/>
  <c r="L26" i="38"/>
  <c r="Z38" i="38"/>
  <c r="Y38" i="38"/>
  <c r="X38" i="38"/>
  <c r="AK23" i="38"/>
  <c r="AM23" i="38"/>
  <c r="AL23" i="38"/>
  <c r="AZ25" i="38"/>
  <c r="AY25" i="38"/>
  <c r="AX25" i="38"/>
  <c r="AW39" i="38"/>
  <c r="Y25" i="38"/>
  <c r="AW8" i="38"/>
  <c r="AM8" i="38"/>
  <c r="AL8" i="38"/>
  <c r="AK8" i="38"/>
  <c r="K11" i="38"/>
  <c r="G8" i="31" s="1"/>
  <c r="AK9" i="38"/>
  <c r="Z69" i="38"/>
  <c r="Y69" i="38"/>
  <c r="X69" i="38"/>
  <c r="M55" i="38"/>
  <c r="L55" i="38"/>
  <c r="K55" i="38"/>
  <c r="AJ71" i="38"/>
  <c r="AJ56" i="38"/>
  <c r="AL55" i="38"/>
  <c r="AK55" i="38"/>
  <c r="AM55" i="38"/>
  <c r="AJ70" i="38"/>
  <c r="AJ54" i="38"/>
  <c r="BJ41" i="38"/>
  <c r="BJ9" i="38"/>
  <c r="AJ38" i="38"/>
  <c r="W38" i="38"/>
  <c r="X23" i="38"/>
  <c r="Z23" i="38"/>
  <c r="Y23" i="38"/>
  <c r="M38" i="38"/>
  <c r="L38" i="38"/>
  <c r="K38" i="38"/>
  <c r="AX8" i="38"/>
  <c r="L9" i="38"/>
  <c r="H8" i="29" s="1"/>
  <c r="K9" i="38"/>
  <c r="G8" i="29" s="1"/>
  <c r="M9" i="38"/>
  <c r="I8" i="29" s="1"/>
  <c r="BJ11" i="37"/>
  <c r="BK11" i="37"/>
  <c r="Y39" i="37"/>
  <c r="AM41" i="37"/>
  <c r="AK41" i="37"/>
  <c r="AL41" i="37"/>
  <c r="AL11" i="37"/>
  <c r="AK11" i="37"/>
  <c r="AM11" i="37"/>
  <c r="AK9" i="37"/>
  <c r="AM9" i="37"/>
  <c r="AL9" i="37"/>
  <c r="L55" i="37"/>
  <c r="W56" i="37"/>
  <c r="AM71" i="37"/>
  <c r="AL71" i="37"/>
  <c r="AM54" i="37"/>
  <c r="J71" i="37"/>
  <c r="AM56" i="37"/>
  <c r="AK68" i="37"/>
  <c r="Z40" i="37"/>
  <c r="Y40" i="37"/>
  <c r="X40" i="37"/>
  <c r="AJ38" i="37"/>
  <c r="Z41" i="37"/>
  <c r="X41" i="37"/>
  <c r="Y41" i="37"/>
  <c r="AZ38" i="37"/>
  <c r="AY38" i="37"/>
  <c r="AX38" i="37"/>
  <c r="BJ38" i="37"/>
  <c r="AM40" i="37"/>
  <c r="AL40" i="37"/>
  <c r="AK40" i="37"/>
  <c r="Z39" i="37"/>
  <c r="W8" i="37"/>
  <c r="Y9" i="37"/>
  <c r="X9" i="37"/>
  <c r="Z9" i="37"/>
  <c r="J25" i="37"/>
  <c r="BK39" i="37"/>
  <c r="AZ24" i="37"/>
  <c r="AX24" i="37"/>
  <c r="AY24" i="37"/>
  <c r="M26" i="37"/>
  <c r="K26" i="37"/>
  <c r="L26" i="37"/>
  <c r="W25" i="37"/>
  <c r="Z24" i="37"/>
  <c r="X24" i="37"/>
  <c r="Y24" i="37"/>
  <c r="L71" i="37"/>
  <c r="M56" i="37"/>
  <c r="AL55" i="37"/>
  <c r="J56" i="37"/>
  <c r="Z71" i="37"/>
  <c r="Y71" i="37"/>
  <c r="X71" i="37"/>
  <c r="Y54" i="37"/>
  <c r="AL54" i="37"/>
  <c r="Z55" i="37"/>
  <c r="K68" i="37"/>
  <c r="AJ53" i="37"/>
  <c r="AM68" i="37"/>
  <c r="AL68" i="37"/>
  <c r="Y55" i="37"/>
  <c r="BK41" i="37"/>
  <c r="Y8" i="37"/>
  <c r="X8" i="37"/>
  <c r="Z8" i="37"/>
  <c r="AZ25" i="37"/>
  <c r="AX25" i="37"/>
  <c r="AY25" i="37"/>
  <c r="J24" i="37"/>
  <c r="BL39" i="37"/>
  <c r="L8" i="37"/>
  <c r="H7" i="28" s="1"/>
  <c r="M8" i="37"/>
  <c r="I7" i="28" s="1"/>
  <c r="K8" i="37"/>
  <c r="G7" i="28" s="1"/>
  <c r="AL26" i="37"/>
  <c r="AK26" i="37"/>
  <c r="AM26" i="37"/>
  <c r="M54" i="37"/>
  <c r="L68" i="37"/>
  <c r="AL53" i="37"/>
  <c r="AK53" i="37"/>
  <c r="AM53" i="37"/>
  <c r="Z38" i="37"/>
  <c r="Y38" i="37"/>
  <c r="X38" i="37"/>
  <c r="BL41" i="37"/>
  <c r="M38" i="37"/>
  <c r="L38" i="37"/>
  <c r="K38" i="37"/>
  <c r="BM11" i="37"/>
  <c r="BL11" i="37"/>
  <c r="M11" i="37"/>
  <c r="I7" i="31" s="1"/>
  <c r="L11" i="37"/>
  <c r="H7" i="31" s="1"/>
  <c r="K11" i="37"/>
  <c r="G7" i="31" s="1"/>
  <c r="BL9" i="37"/>
  <c r="BM9" i="37"/>
  <c r="Z25" i="37"/>
  <c r="X25" i="37"/>
  <c r="Y25" i="37"/>
  <c r="AJ26" i="37"/>
  <c r="W24" i="37"/>
  <c r="AX9" i="37"/>
  <c r="Z70" i="37"/>
  <c r="Y70" i="37"/>
  <c r="X70" i="37"/>
  <c r="AZ41" i="37"/>
  <c r="AY41" i="37"/>
  <c r="AX41" i="37"/>
  <c r="Y53" i="37"/>
  <c r="X53" i="37"/>
  <c r="Z53" i="37"/>
  <c r="M53" i="37"/>
  <c r="L54" i="37"/>
  <c r="BJ26" i="37"/>
  <c r="AX40" i="37"/>
  <c r="M39" i="37"/>
  <c r="L39" i="37"/>
  <c r="K39" i="37"/>
  <c r="BK8" i="37"/>
  <c r="AK38" i="37"/>
  <c r="BJ24" i="37"/>
  <c r="AX8" i="37"/>
  <c r="M24" i="37"/>
  <c r="K24" i="37"/>
  <c r="L24" i="37"/>
  <c r="AM25" i="37"/>
  <c r="AK25" i="37"/>
  <c r="AL25" i="37"/>
  <c r="BJ9" i="37"/>
  <c r="BM25" i="37"/>
  <c r="BK25" i="37"/>
  <c r="BL25" i="37"/>
  <c r="Y23" i="37"/>
  <c r="J55" i="37"/>
  <c r="AM69" i="37"/>
  <c r="AL69" i="37"/>
  <c r="K69" i="37"/>
  <c r="L53" i="37"/>
  <c r="AK56" i="37"/>
  <c r="AZ39" i="37"/>
  <c r="AY39" i="37"/>
  <c r="AX39" i="37"/>
  <c r="BL26" i="37"/>
  <c r="BL38" i="37"/>
  <c r="AJ39" i="37"/>
  <c r="AY40" i="37"/>
  <c r="AZ23" i="37"/>
  <c r="AX23" i="37"/>
  <c r="AY23" i="37"/>
  <c r="BL8" i="37"/>
  <c r="BM8" i="37"/>
  <c r="AL38" i="37"/>
  <c r="AY8" i="37"/>
  <c r="AZ8" i="37"/>
  <c r="AJ8" i="37"/>
  <c r="L9" i="37"/>
  <c r="H7" i="29" s="1"/>
  <c r="AJ24" i="37"/>
  <c r="Z11" i="37"/>
  <c r="X11" i="37"/>
  <c r="Y11" i="37"/>
  <c r="X23" i="37"/>
  <c r="L69" i="37"/>
  <c r="Z68" i="37"/>
  <c r="Y68" i="37"/>
  <c r="X68" i="37"/>
  <c r="M41" i="37"/>
  <c r="L41" i="37"/>
  <c r="K41" i="37"/>
  <c r="Y56" i="37"/>
  <c r="Z54" i="37"/>
  <c r="M10" i="37"/>
  <c r="I7" i="30" s="1"/>
  <c r="L10" i="37"/>
  <c r="H7" i="30" s="1"/>
  <c r="K10" i="37"/>
  <c r="G7" i="30" s="1"/>
  <c r="AM55" i="37"/>
  <c r="BM24" i="37"/>
  <c r="BK24" i="37"/>
  <c r="BL24" i="37"/>
  <c r="Y26" i="37"/>
  <c r="X26" i="37"/>
  <c r="Z26" i="37"/>
  <c r="AJ23" i="37"/>
  <c r="AZ11" i="37"/>
  <c r="AY11" i="37"/>
  <c r="M9" i="37"/>
  <c r="I7" i="29" s="1"/>
  <c r="BJ25" i="37"/>
  <c r="AM70" i="37"/>
  <c r="AL70" i="37"/>
  <c r="Z69" i="37"/>
  <c r="Y69" i="37"/>
  <c r="X69" i="37"/>
  <c r="M40" i="37"/>
  <c r="L40" i="37"/>
  <c r="K40" i="37"/>
  <c r="AM39" i="37"/>
  <c r="AL39" i="37"/>
  <c r="AK39" i="37"/>
  <c r="AY9" i="37"/>
  <c r="AZ9" i="37"/>
  <c r="M25" i="37"/>
  <c r="K25" i="37"/>
  <c r="L25" i="37"/>
  <c r="AL8" i="37"/>
  <c r="AK8" i="37"/>
  <c r="AM8" i="37"/>
  <c r="J26" i="37"/>
  <c r="AW11" i="37"/>
  <c r="AM24" i="37"/>
  <c r="AK24" i="37"/>
  <c r="AL24" i="37"/>
  <c r="M55" i="36"/>
  <c r="L55" i="36"/>
  <c r="K55" i="36"/>
  <c r="AM53" i="36"/>
  <c r="AL53" i="36"/>
  <c r="AK53" i="36"/>
  <c r="AL40" i="36"/>
  <c r="AK40" i="36"/>
  <c r="AM40" i="36"/>
  <c r="Y54" i="36"/>
  <c r="Z40" i="36"/>
  <c r="Y40" i="36"/>
  <c r="X40" i="36"/>
  <c r="AL41" i="36"/>
  <c r="Y38" i="36"/>
  <c r="Z38" i="36"/>
  <c r="X38" i="36"/>
  <c r="AM54" i="36"/>
  <c r="AM26" i="36"/>
  <c r="AL26" i="36"/>
  <c r="AK26" i="36"/>
  <c r="BM24" i="36"/>
  <c r="BL24" i="36"/>
  <c r="BK24" i="36"/>
  <c r="Z23" i="36"/>
  <c r="Y23" i="36"/>
  <c r="X23" i="36"/>
  <c r="Y26" i="36"/>
  <c r="AL38" i="36"/>
  <c r="AK38" i="36"/>
  <c r="AM38" i="36"/>
  <c r="Z54" i="36"/>
  <c r="M38" i="36"/>
  <c r="K38" i="36"/>
  <c r="L38" i="36"/>
  <c r="AZ8" i="36"/>
  <c r="AY8" i="36"/>
  <c r="Z25" i="36"/>
  <c r="Y25" i="36"/>
  <c r="X25" i="36"/>
  <c r="AM8" i="36"/>
  <c r="AL8" i="36"/>
  <c r="AK8" i="36"/>
  <c r="AJ9" i="36"/>
  <c r="Z26" i="36"/>
  <c r="AX11" i="36"/>
  <c r="AM23" i="36"/>
  <c r="AL23" i="36"/>
  <c r="AK23" i="36"/>
  <c r="L70" i="36"/>
  <c r="Z53" i="36"/>
  <c r="Y53" i="36"/>
  <c r="X53" i="36"/>
  <c r="M70" i="36"/>
  <c r="AJ56" i="36"/>
  <c r="J70" i="36"/>
  <c r="J71" i="36"/>
  <c r="AJ54" i="36"/>
  <c r="Z55" i="36"/>
  <c r="Y55" i="36"/>
  <c r="X55" i="36"/>
  <c r="AJ53" i="36"/>
  <c r="Y39" i="36"/>
  <c r="X39" i="36"/>
  <c r="Z39" i="36"/>
  <c r="BM40" i="36"/>
  <c r="AY41" i="36"/>
  <c r="AX41" i="36"/>
  <c r="AZ41" i="36"/>
  <c r="AJ39" i="36"/>
  <c r="BM26" i="36"/>
  <c r="BL26" i="36"/>
  <c r="BK26" i="36"/>
  <c r="M26" i="36"/>
  <c r="L26" i="36"/>
  <c r="K26" i="36"/>
  <c r="BK25" i="36"/>
  <c r="AY11" i="36"/>
  <c r="AZ11" i="36"/>
  <c r="AM24" i="36"/>
  <c r="AL24" i="36"/>
  <c r="AK24" i="36"/>
  <c r="AZ9" i="36"/>
  <c r="AY9" i="36"/>
  <c r="AJ23" i="36"/>
  <c r="Z69" i="36"/>
  <c r="Y69" i="36"/>
  <c r="X69" i="36"/>
  <c r="AK71" i="36"/>
  <c r="AJ69" i="36"/>
  <c r="AZ25" i="36"/>
  <c r="AY25" i="36"/>
  <c r="AX25" i="36"/>
  <c r="L40" i="36"/>
  <c r="BL10" i="36"/>
  <c r="BM10" i="36"/>
  <c r="BK10" i="36"/>
  <c r="AM39" i="36"/>
  <c r="AL39" i="36"/>
  <c r="AK39" i="36"/>
  <c r="Y41" i="36"/>
  <c r="X41" i="36"/>
  <c r="Z41" i="36"/>
  <c r="M54" i="36"/>
  <c r="L54" i="36"/>
  <c r="K54" i="36"/>
  <c r="Y11" i="36"/>
  <c r="X11" i="36"/>
  <c r="Z11" i="36"/>
  <c r="J26" i="36"/>
  <c r="BM11" i="36"/>
  <c r="BL11" i="36"/>
  <c r="AZ24" i="36"/>
  <c r="AY24" i="36"/>
  <c r="AX24" i="36"/>
  <c r="M23" i="36"/>
  <c r="L23" i="36"/>
  <c r="K23" i="36"/>
  <c r="BL25" i="36"/>
  <c r="AM55" i="36"/>
  <c r="AL55" i="36"/>
  <c r="AK55" i="36"/>
  <c r="AM68" i="36"/>
  <c r="AL68" i="36"/>
  <c r="AM71" i="36"/>
  <c r="AL71" i="36"/>
  <c r="W56" i="36"/>
  <c r="W69" i="36"/>
  <c r="AM56" i="36"/>
  <c r="AL56" i="36"/>
  <c r="AK56" i="36"/>
  <c r="AL69" i="36"/>
  <c r="W54" i="36"/>
  <c r="BJ38" i="36"/>
  <c r="AW39" i="36"/>
  <c r="AY10" i="36"/>
  <c r="AZ10" i="36"/>
  <c r="AW38" i="36"/>
  <c r="J54" i="36"/>
  <c r="AW26" i="36"/>
  <c r="AK9" i="36"/>
  <c r="AL9" i="36"/>
  <c r="AM9" i="36"/>
  <c r="M24" i="36"/>
  <c r="L24" i="36"/>
  <c r="K24" i="36"/>
  <c r="L10" i="36"/>
  <c r="H6" i="30" s="1"/>
  <c r="K10" i="36"/>
  <c r="G6" i="30" s="1"/>
  <c r="M10" i="36"/>
  <c r="I6" i="30" s="1"/>
  <c r="BJ11" i="36"/>
  <c r="AW24" i="36"/>
  <c r="J23" i="36"/>
  <c r="AW23" i="36"/>
  <c r="M40" i="36"/>
  <c r="Z10" i="36"/>
  <c r="M56" i="36"/>
  <c r="L56" i="36"/>
  <c r="K56" i="36"/>
  <c r="K68" i="36"/>
  <c r="L68" i="36"/>
  <c r="Z71" i="36"/>
  <c r="Y71" i="36"/>
  <c r="X71" i="36"/>
  <c r="K71" i="36"/>
  <c r="AM69" i="36"/>
  <c r="AK70" i="36"/>
  <c r="J69" i="36"/>
  <c r="J41" i="36"/>
  <c r="AL10" i="36"/>
  <c r="AK10" i="36"/>
  <c r="AM10" i="36"/>
  <c r="AZ38" i="36"/>
  <c r="AY38" i="36"/>
  <c r="AX38" i="36"/>
  <c r="BJ40" i="36"/>
  <c r="M39" i="36"/>
  <c r="L39" i="36"/>
  <c r="K39" i="36"/>
  <c r="X9" i="36"/>
  <c r="Z9" i="36"/>
  <c r="Y9" i="36"/>
  <c r="Y10" i="36"/>
  <c r="AK25" i="36"/>
  <c r="AM11" i="36"/>
  <c r="AL11" i="36"/>
  <c r="AK11" i="36"/>
  <c r="Z24" i="36"/>
  <c r="Y24" i="36"/>
  <c r="X24" i="36"/>
  <c r="BK9" i="36"/>
  <c r="Z70" i="36"/>
  <c r="Y70" i="36"/>
  <c r="X70" i="36"/>
  <c r="Z56" i="36"/>
  <c r="Y56" i="36"/>
  <c r="X56" i="36"/>
  <c r="L71" i="36"/>
  <c r="BM41" i="36"/>
  <c r="BL41" i="36"/>
  <c r="BK41" i="36"/>
  <c r="Z68" i="36"/>
  <c r="Y68" i="36"/>
  <c r="X68" i="36"/>
  <c r="AM70" i="36"/>
  <c r="AL70" i="36"/>
  <c r="BL38" i="36"/>
  <c r="BK38" i="36"/>
  <c r="BM38" i="36"/>
  <c r="M41" i="36"/>
  <c r="L41" i="36"/>
  <c r="K41" i="36"/>
  <c r="AJ40" i="36"/>
  <c r="AY39" i="36"/>
  <c r="AX39" i="36"/>
  <c r="AZ39" i="36"/>
  <c r="AK54" i="36"/>
  <c r="BM39" i="36"/>
  <c r="BL39" i="36"/>
  <c r="BK39" i="36"/>
  <c r="AZ26" i="36"/>
  <c r="AY26" i="36"/>
  <c r="AX26" i="36"/>
  <c r="K9" i="36"/>
  <c r="G6" i="29" s="1"/>
  <c r="M9" i="36"/>
  <c r="I6" i="29" s="1"/>
  <c r="L9" i="36"/>
  <c r="H6" i="29" s="1"/>
  <c r="AJ26" i="36"/>
  <c r="BJ24" i="36"/>
  <c r="W23" i="36"/>
  <c r="J11" i="36"/>
  <c r="F6" i="31" s="1"/>
  <c r="L25" i="36"/>
  <c r="AL25" i="36"/>
  <c r="AZ23" i="36"/>
  <c r="AY23" i="36"/>
  <c r="AX23" i="36"/>
  <c r="BM9" i="36"/>
  <c r="BL9" i="36"/>
  <c r="J56" i="36"/>
  <c r="W71" i="36"/>
  <c r="M53" i="36"/>
  <c r="L53" i="36"/>
  <c r="K53" i="36"/>
  <c r="W25" i="36"/>
  <c r="BM23" i="36"/>
  <c r="BL23" i="36"/>
  <c r="BK23" i="36"/>
  <c r="K11" i="36"/>
  <c r="G6" i="31" s="1"/>
  <c r="M11" i="36"/>
  <c r="I6" i="31" s="1"/>
  <c r="L11" i="36"/>
  <c r="H6" i="31" s="1"/>
  <c r="M25" i="36"/>
  <c r="BL8" i="36"/>
  <c r="BM8" i="36"/>
  <c r="BH32" i="1" l="1"/>
  <c r="AU32" i="1"/>
  <c r="AU17" i="1"/>
  <c r="BH17" i="1"/>
  <c r="BH2" i="1"/>
  <c r="AU2" i="1"/>
  <c r="AH62" i="1"/>
  <c r="AH47" i="1"/>
  <c r="AH32" i="1"/>
  <c r="AH17" i="1"/>
  <c r="AH2" i="1"/>
  <c r="U2" i="1"/>
  <c r="U17" i="1"/>
  <c r="U32" i="1"/>
  <c r="U47" i="1"/>
  <c r="U62" i="1"/>
  <c r="H62" i="1"/>
  <c r="H47" i="1"/>
  <c r="H32" i="1"/>
  <c r="H17" i="1"/>
  <c r="A5" i="31" l="1"/>
  <c r="A5" i="34" l="1"/>
  <c r="L5" i="34" s="1"/>
  <c r="G16" i="35"/>
  <c r="F16" i="35"/>
  <c r="E16" i="35"/>
  <c r="D16" i="35"/>
  <c r="C16" i="35"/>
  <c r="B16" i="35"/>
  <c r="G13" i="35"/>
  <c r="F13" i="35"/>
  <c r="E13" i="35"/>
  <c r="D13" i="35"/>
  <c r="C13" i="35"/>
  <c r="B13" i="35"/>
  <c r="G10" i="35"/>
  <c r="F10" i="35"/>
  <c r="E10" i="35"/>
  <c r="D10" i="35"/>
  <c r="C10" i="35"/>
  <c r="B10" i="35"/>
  <c r="G7" i="35"/>
  <c r="F7" i="35"/>
  <c r="E7" i="35"/>
  <c r="D7" i="35"/>
  <c r="C7" i="35"/>
  <c r="B7" i="35"/>
  <c r="L15" i="34"/>
  <c r="H7" i="35" l="1"/>
  <c r="H10" i="35"/>
  <c r="H13" i="35"/>
  <c r="H16" i="35"/>
  <c r="I7" i="35"/>
  <c r="I10" i="35"/>
  <c r="I13" i="35"/>
  <c r="I16" i="35"/>
  <c r="A5" i="30" l="1"/>
  <c r="A5" i="29"/>
  <c r="A5" i="28"/>
  <c r="K71" i="1" l="1"/>
  <c r="K70" i="1"/>
  <c r="K69" i="1"/>
  <c r="AK11" i="1" l="1"/>
  <c r="AK41" i="1"/>
  <c r="K24" i="1"/>
  <c r="X24" i="1"/>
  <c r="AX24" i="1"/>
  <c r="X54" i="1"/>
  <c r="K25" i="1"/>
  <c r="BK26" i="1"/>
  <c r="K41" i="1"/>
  <c r="AK56" i="1"/>
  <c r="K56" i="1"/>
  <c r="AX39" i="1"/>
  <c r="AK10" i="1"/>
  <c r="AK40" i="1"/>
  <c r="B5" i="30"/>
  <c r="C7" i="34" s="1"/>
  <c r="B12" i="35" s="1"/>
  <c r="C5" i="29"/>
  <c r="D6" i="34" s="1"/>
  <c r="C9" i="35" s="1"/>
  <c r="D5" i="30"/>
  <c r="E7" i="34" s="1"/>
  <c r="D12" i="35" s="1"/>
  <c r="D5" i="29"/>
  <c r="E6" i="34" s="1"/>
  <c r="D9" i="35" s="1"/>
  <c r="D5" i="31"/>
  <c r="E8" i="34" s="1"/>
  <c r="D15" i="35" s="1"/>
  <c r="X26" i="1"/>
  <c r="C5" i="31"/>
  <c r="D8" i="34" s="1"/>
  <c r="C15" i="35" s="1"/>
  <c r="X55" i="1"/>
  <c r="B5" i="31"/>
  <c r="C8" i="34" s="1"/>
  <c r="B15" i="35" s="1"/>
  <c r="E5" i="31"/>
  <c r="F8" i="34" s="1"/>
  <c r="E15" i="35" s="1"/>
  <c r="BK40" i="1"/>
  <c r="B5" i="29"/>
  <c r="C6" i="34" s="1"/>
  <c r="B9" i="35" s="1"/>
  <c r="C5" i="30"/>
  <c r="D7" i="34" s="1"/>
  <c r="C12" i="35" s="1"/>
  <c r="X10" i="1"/>
  <c r="AX25" i="1"/>
  <c r="AK9" i="1"/>
  <c r="X39" i="1"/>
  <c r="X69" i="1"/>
  <c r="AK39" i="1"/>
  <c r="BK25" i="1"/>
  <c r="AK25" i="1"/>
  <c r="AK55" i="1"/>
  <c r="K55" i="1"/>
  <c r="AX26" i="1"/>
  <c r="AX41" i="1"/>
  <c r="X25" i="1"/>
  <c r="X40" i="1"/>
  <c r="X71" i="1"/>
  <c r="X41" i="1"/>
  <c r="K11" i="1"/>
  <c r="BK24" i="1"/>
  <c r="AK24" i="1"/>
  <c r="K39" i="1"/>
  <c r="K54" i="1"/>
  <c r="X11" i="1"/>
  <c r="X56" i="1"/>
  <c r="AX40" i="1"/>
  <c r="X70" i="1"/>
  <c r="K40" i="1"/>
  <c r="K26" i="1"/>
  <c r="AK26" i="1"/>
  <c r="BK41" i="1"/>
  <c r="E5" i="30"/>
  <c r="F7" i="34" s="1"/>
  <c r="E12" i="35" s="1"/>
  <c r="K10" i="1"/>
  <c r="X9" i="1"/>
  <c r="E5" i="29"/>
  <c r="F6" i="34" s="1"/>
  <c r="E9" i="35" s="1"/>
  <c r="K9" i="1"/>
  <c r="BK39" i="1"/>
  <c r="AK54" i="1"/>
  <c r="BM39" i="1"/>
  <c r="BL39" i="1"/>
  <c r="BM11" i="1"/>
  <c r="BL11" i="1"/>
  <c r="BM41" i="1"/>
  <c r="BL41" i="1"/>
  <c r="BL25" i="1"/>
  <c r="BM25" i="1"/>
  <c r="BM26" i="1"/>
  <c r="BL26" i="1"/>
  <c r="BM10" i="1"/>
  <c r="BL10" i="1"/>
  <c r="BL40" i="1"/>
  <c r="BM40" i="1"/>
  <c r="BM9" i="1"/>
  <c r="BL9" i="1"/>
  <c r="BM24" i="1"/>
  <c r="BL24" i="1"/>
  <c r="AY9" i="1"/>
  <c r="AZ9" i="1"/>
  <c r="AZ24" i="1"/>
  <c r="AY24" i="1"/>
  <c r="AY39" i="1"/>
  <c r="AZ39" i="1"/>
  <c r="AZ10" i="1"/>
  <c r="AY10" i="1"/>
  <c r="AZ25" i="1"/>
  <c r="AY25" i="1"/>
  <c r="AZ40" i="1"/>
  <c r="AY40" i="1"/>
  <c r="AZ11" i="1"/>
  <c r="AY11" i="1"/>
  <c r="AZ26" i="1"/>
  <c r="AY26" i="1"/>
  <c r="AZ41" i="1"/>
  <c r="AY41" i="1"/>
  <c r="AM9" i="1"/>
  <c r="AL9" i="1"/>
  <c r="AL24" i="1"/>
  <c r="AM24" i="1"/>
  <c r="AM39" i="1"/>
  <c r="AL39" i="1"/>
  <c r="AL54" i="1"/>
  <c r="AM54" i="1"/>
  <c r="AM69" i="1"/>
  <c r="AL69" i="1"/>
  <c r="AL10" i="1"/>
  <c r="AM10" i="1"/>
  <c r="AM25" i="1"/>
  <c r="AL25" i="1"/>
  <c r="AM40" i="1"/>
  <c r="AL40" i="1"/>
  <c r="AM55" i="1"/>
  <c r="AL55" i="1"/>
  <c r="AL70" i="1"/>
  <c r="AM70" i="1"/>
  <c r="AM11" i="1"/>
  <c r="AL11" i="1"/>
  <c r="AM26" i="1"/>
  <c r="AL26" i="1"/>
  <c r="AM41" i="1"/>
  <c r="AL41" i="1"/>
  <c r="AM56" i="1"/>
  <c r="AL56" i="1"/>
  <c r="AM71" i="1"/>
  <c r="AL71" i="1"/>
  <c r="Y9" i="1"/>
  <c r="Z9" i="1"/>
  <c r="Z39" i="1"/>
  <c r="Y39" i="1"/>
  <c r="Z69" i="1"/>
  <c r="Y69" i="1"/>
  <c r="Y70" i="1"/>
  <c r="Z70" i="1"/>
  <c r="Z24" i="1"/>
  <c r="Y24" i="1"/>
  <c r="Z26" i="1"/>
  <c r="Y26" i="1"/>
  <c r="Z40" i="1"/>
  <c r="Y40" i="1"/>
  <c r="Z71" i="1"/>
  <c r="Y71" i="1"/>
  <c r="Z55" i="1"/>
  <c r="Y55" i="1"/>
  <c r="L70" i="1"/>
  <c r="Y54" i="1"/>
  <c r="Z54" i="1"/>
  <c r="M69" i="1"/>
  <c r="Z25" i="1"/>
  <c r="Y25" i="1"/>
  <c r="Z41" i="1"/>
  <c r="Y41" i="1"/>
  <c r="M71" i="1"/>
  <c r="Z10" i="1"/>
  <c r="Y10" i="1"/>
  <c r="Z11" i="1"/>
  <c r="Y11" i="1"/>
  <c r="Z56" i="1"/>
  <c r="Y56" i="1"/>
  <c r="M41" i="1"/>
  <c r="L41" i="1"/>
  <c r="L39" i="1"/>
  <c r="M39" i="1"/>
  <c r="L54" i="1"/>
  <c r="M54" i="1"/>
  <c r="M11" i="1"/>
  <c r="L11" i="1"/>
  <c r="L69" i="1"/>
  <c r="L40" i="1"/>
  <c r="M40" i="1"/>
  <c r="M26" i="1"/>
  <c r="L26" i="1"/>
  <c r="M24" i="1"/>
  <c r="L24" i="1"/>
  <c r="L10" i="1"/>
  <c r="M10" i="1"/>
  <c r="L55" i="1"/>
  <c r="M55" i="1"/>
  <c r="M70" i="1"/>
  <c r="L9" i="1"/>
  <c r="M9" i="1"/>
  <c r="L71" i="1"/>
  <c r="L25" i="1"/>
  <c r="M25" i="1"/>
  <c r="M56" i="1"/>
  <c r="L56" i="1"/>
  <c r="H5" i="31" l="1"/>
  <c r="I8" i="34" s="1"/>
  <c r="G5" i="31"/>
  <c r="I5" i="31"/>
  <c r="J8" i="34" s="1"/>
  <c r="I5" i="30"/>
  <c r="J7" i="34" s="1"/>
  <c r="H5" i="30"/>
  <c r="I7" i="34" s="1"/>
  <c r="H5" i="29"/>
  <c r="I6" i="34" s="1"/>
  <c r="I5" i="29"/>
  <c r="J6" i="34" s="1"/>
  <c r="N7" i="34" l="1"/>
  <c r="H12" i="35"/>
  <c r="O7" i="34"/>
  <c r="I12" i="35"/>
  <c r="N8" i="34"/>
  <c r="H15" i="35"/>
  <c r="O8" i="34"/>
  <c r="I15" i="35"/>
  <c r="O6" i="34"/>
  <c r="I9" i="35"/>
  <c r="N6" i="34"/>
  <c r="H9" i="35"/>
  <c r="AK23" i="1"/>
  <c r="BK8" i="1"/>
  <c r="J23" i="1"/>
  <c r="AK70" i="1"/>
  <c r="AJ71" i="1"/>
  <c r="AK71" i="1"/>
  <c r="W70" i="1"/>
  <c r="W71" i="1"/>
  <c r="J71" i="1"/>
  <c r="AJ55" i="1"/>
  <c r="W56" i="1"/>
  <c r="W55" i="1"/>
  <c r="J54" i="1"/>
  <c r="J55" i="1"/>
  <c r="J56" i="1"/>
  <c r="BJ39" i="1"/>
  <c r="BJ40" i="1"/>
  <c r="AW40" i="1"/>
  <c r="AW41" i="1"/>
  <c r="AJ40" i="1"/>
  <c r="AJ41" i="1"/>
  <c r="W39" i="1"/>
  <c r="W40" i="1"/>
  <c r="BJ24" i="1"/>
  <c r="BJ26" i="1"/>
  <c r="AW24" i="1"/>
  <c r="AW26" i="1"/>
  <c r="AJ24" i="1"/>
  <c r="AJ26" i="1"/>
  <c r="W24" i="1"/>
  <c r="W26" i="1"/>
  <c r="J24" i="1"/>
  <c r="J26" i="1"/>
  <c r="BK11" i="1"/>
  <c r="BK10" i="1"/>
  <c r="BJ10" i="1"/>
  <c r="AX10" i="1"/>
  <c r="AW11" i="1"/>
  <c r="AX11" i="1"/>
  <c r="AK8" i="1"/>
  <c r="K23" i="1" l="1"/>
  <c r="AY8" i="1"/>
  <c r="AZ8" i="1"/>
  <c r="BL8" i="1"/>
  <c r="BM8" i="1"/>
  <c r="AL8" i="1"/>
  <c r="AM8" i="1"/>
  <c r="AM23" i="1"/>
  <c r="AL23" i="1"/>
  <c r="M23" i="1"/>
  <c r="L23" i="1"/>
  <c r="AJ23" i="1"/>
  <c r="AK69" i="1"/>
  <c r="AJ69" i="1"/>
  <c r="AJ70" i="1"/>
  <c r="W69" i="1"/>
  <c r="J70" i="1"/>
  <c r="J69" i="1"/>
  <c r="AJ54" i="1"/>
  <c r="AJ56" i="1"/>
  <c r="W54" i="1"/>
  <c r="BJ41" i="1"/>
  <c r="AW39" i="1"/>
  <c r="AJ39" i="1"/>
  <c r="W41" i="1"/>
  <c r="J41" i="1"/>
  <c r="J39" i="1"/>
  <c r="J40" i="1"/>
  <c r="BJ25" i="1"/>
  <c r="AW25" i="1"/>
  <c r="AJ25" i="1"/>
  <c r="W25" i="1"/>
  <c r="J25" i="1"/>
  <c r="BJ9" i="1"/>
  <c r="BJ11" i="1"/>
  <c r="BK9" i="1"/>
  <c r="BJ8" i="1"/>
  <c r="AJ9" i="1"/>
  <c r="AJ11" i="1"/>
  <c r="AW9" i="1"/>
  <c r="AW10" i="1"/>
  <c r="AX9" i="1"/>
  <c r="J11" i="1"/>
  <c r="W11" i="1"/>
  <c r="AX8" i="1"/>
  <c r="AW8" i="1"/>
  <c r="AJ10" i="1"/>
  <c r="J9" i="1"/>
  <c r="W9" i="1"/>
  <c r="H8" i="34"/>
  <c r="G15" i="35" s="1"/>
  <c r="W10" i="1"/>
  <c r="AJ8" i="1"/>
  <c r="G5" i="29"/>
  <c r="H6" i="34" s="1"/>
  <c r="G9" i="35" s="1"/>
  <c r="J10" i="1"/>
  <c r="G5" i="30"/>
  <c r="H7" i="34" s="1"/>
  <c r="G12" i="35" s="1"/>
  <c r="F5" i="29" l="1"/>
  <c r="G6" i="34" s="1"/>
  <c r="F9" i="35" s="1"/>
  <c r="F5" i="31"/>
  <c r="G8" i="34" s="1"/>
  <c r="F15" i="35" s="1"/>
  <c r="F5" i="30"/>
  <c r="G7" i="34" s="1"/>
  <c r="F12" i="35" s="1"/>
  <c r="E5" i="28" l="1"/>
  <c r="F5" i="34" s="1"/>
  <c r="E6" i="35" s="1"/>
  <c r="K68" i="1"/>
  <c r="J38" i="1"/>
  <c r="X8" i="1" l="1"/>
  <c r="X68" i="1"/>
  <c r="AK38" i="1"/>
  <c r="C5" i="28"/>
  <c r="D5" i="34" s="1"/>
  <c r="C6" i="35" s="1"/>
  <c r="D5" i="28"/>
  <c r="E5" i="34" s="1"/>
  <c r="D6" i="35" s="1"/>
  <c r="B5" i="28"/>
  <c r="C5" i="34" s="1"/>
  <c r="B6" i="35" s="1"/>
  <c r="BK38" i="1"/>
  <c r="K38" i="1"/>
  <c r="BK23" i="1"/>
  <c r="X38" i="1"/>
  <c r="AK53" i="1"/>
  <c r="J53" i="1"/>
  <c r="BJ38" i="1"/>
  <c r="AX38" i="1"/>
  <c r="X53" i="1"/>
  <c r="AX23" i="1"/>
  <c r="K53" i="1"/>
  <c r="X23" i="1"/>
  <c r="K8" i="1"/>
  <c r="G5" i="28" s="1"/>
  <c r="H5" i="34" s="1"/>
  <c r="G6" i="35" s="1"/>
  <c r="AJ53" i="1"/>
  <c r="BM23" i="1"/>
  <c r="BL23" i="1"/>
  <c r="BM38" i="1"/>
  <c r="BL38" i="1"/>
  <c r="AZ23" i="1"/>
  <c r="AY23" i="1"/>
  <c r="AZ38" i="1"/>
  <c r="AY38" i="1"/>
  <c r="AL68" i="1"/>
  <c r="AM68" i="1"/>
  <c r="AM38" i="1"/>
  <c r="AL38" i="1"/>
  <c r="AM53" i="1"/>
  <c r="AL53" i="1"/>
  <c r="Z8" i="1"/>
  <c r="Y8" i="1"/>
  <c r="Z53" i="1"/>
  <c r="Y53" i="1"/>
  <c r="Z23" i="1"/>
  <c r="Y23" i="1"/>
  <c r="AJ68" i="1"/>
  <c r="AJ38" i="1"/>
  <c r="W68" i="1"/>
  <c r="J68" i="1"/>
  <c r="M8" i="1"/>
  <c r="Z68" i="1"/>
  <c r="Y68" i="1"/>
  <c r="W38" i="1"/>
  <c r="W23" i="1"/>
  <c r="Z38" i="1"/>
  <c r="Y38" i="1"/>
  <c r="M68" i="1"/>
  <c r="L68" i="1"/>
  <c r="W53" i="1"/>
  <c r="AW23" i="1"/>
  <c r="M38" i="1"/>
  <c r="L38" i="1"/>
  <c r="L53" i="1"/>
  <c r="M53" i="1"/>
  <c r="L8" i="1"/>
  <c r="BJ23" i="1"/>
  <c r="AW38" i="1"/>
  <c r="AK68" i="1"/>
  <c r="W8" i="1"/>
  <c r="J8" i="1"/>
  <c r="F5" i="28" l="1"/>
  <c r="G5" i="34" s="1"/>
  <c r="F6" i="35" s="1"/>
  <c r="H5" i="28"/>
  <c r="I5" i="34" s="1"/>
  <c r="N5" i="34" s="1"/>
  <c r="I5" i="28"/>
  <c r="J5" i="34" s="1"/>
  <c r="O5" i="34" s="1"/>
  <c r="H6" i="35" l="1"/>
  <c r="I6" i="35"/>
</calcChain>
</file>

<file path=xl/sharedStrings.xml><?xml version="1.0" encoding="utf-8"?>
<sst xmlns="http://schemas.openxmlformats.org/spreadsheetml/2006/main" count="20524" uniqueCount="88">
  <si>
    <t>Simulation Results NATIONAL - 10000 samples</t>
  </si>
  <si>
    <t>Level</t>
  </si>
  <si>
    <t>Description</t>
  </si>
  <si>
    <t>NWGF</t>
  </si>
  <si>
    <t>Number</t>
  </si>
  <si>
    <t>Affected</t>
  </si>
  <si>
    <t>Number of</t>
  </si>
  <si>
    <t>Buildings</t>
  </si>
  <si>
    <t>Residential - Replacement</t>
  </si>
  <si>
    <t>Residential - New</t>
  </si>
  <si>
    <t>Commercial - Replacement</t>
  </si>
  <si>
    <t>Commercial - New</t>
  </si>
  <si>
    <t>Simulation Results NORTH</t>
  </si>
  <si>
    <t>Residential - North - Replacement</t>
  </si>
  <si>
    <t>Residential - Rest of Country - New</t>
  </si>
  <si>
    <t>Commercial - North - Replacement</t>
  </si>
  <si>
    <t>Commercial - Rest of Country - New</t>
  </si>
  <si>
    <t>Simulation Results Rest of Country</t>
  </si>
  <si>
    <t>Residential - Rest of Country - Replacement</t>
  </si>
  <si>
    <t>Residential - North - New</t>
  </si>
  <si>
    <t>Commercial - North - New</t>
  </si>
  <si>
    <t>Commercial - Rest of Country - Replacement</t>
  </si>
  <si>
    <t>NWGF 90%</t>
  </si>
  <si>
    <t>NWGF 92%</t>
  </si>
  <si>
    <t>NWGF 95%</t>
  </si>
  <si>
    <t>NWGF 98%</t>
  </si>
  <si>
    <t>Simulation Results Senior Only</t>
  </si>
  <si>
    <t>Simulation Results Low Income Only</t>
  </si>
  <si>
    <t>Simulation Results Senior Only - North</t>
  </si>
  <si>
    <t>Simulation Results Senior Only - Rest of Country</t>
  </si>
  <si>
    <t>Simulation Results Low Income Only - North</t>
  </si>
  <si>
    <t>Simulation Results Low Income Only - Rest of Country</t>
  </si>
  <si>
    <t>Gas Use</t>
  </si>
  <si>
    <t>Electric Use</t>
  </si>
  <si>
    <t>Energy use for affected buildings</t>
  </si>
  <si>
    <t>gas use</t>
  </si>
  <si>
    <t>electric use</t>
  </si>
  <si>
    <t>(MMBtu)</t>
  </si>
  <si>
    <t>(kWh)</t>
  </si>
  <si>
    <t>%</t>
  </si>
  <si>
    <t>change</t>
  </si>
  <si>
    <t>source energy</t>
  </si>
  <si>
    <t>emissions</t>
  </si>
  <si>
    <r>
      <t>(lbs CO2</t>
    </r>
    <r>
      <rPr>
        <b/>
        <vertAlign val="subscript"/>
        <sz val="8"/>
        <rFont val="Arial"/>
        <family val="2"/>
      </rPr>
      <t>e</t>
    </r>
    <r>
      <rPr>
        <b/>
        <sz val="8"/>
        <rFont val="Arial"/>
        <family val="2"/>
      </rPr>
      <t>)</t>
    </r>
  </si>
  <si>
    <t>Energy Use Summary - 90% EL</t>
  </si>
  <si>
    <t>Energy Use Summary - 92% EL</t>
  </si>
  <si>
    <t>Energy Use Summary - 95% EL</t>
  </si>
  <si>
    <t>Energy Use Summary - 98% EL</t>
  </si>
  <si>
    <t>TSL</t>
  </si>
  <si>
    <t>(MMBtu), National</t>
  </si>
  <si>
    <t>Number of NWGF</t>
  </si>
  <si>
    <r>
      <t>(tons CO2</t>
    </r>
    <r>
      <rPr>
        <b/>
        <vertAlign val="subscript"/>
        <sz val="8"/>
        <rFont val="Arial"/>
        <family val="2"/>
      </rPr>
      <t>e</t>
    </r>
    <r>
      <rPr>
        <b/>
        <sz val="8"/>
        <rFont val="Arial"/>
        <family val="2"/>
      </rPr>
      <t>), National</t>
    </r>
  </si>
  <si>
    <t>Scenario</t>
  </si>
  <si>
    <t>DOE NOPR (GTI Scenario 0)</t>
  </si>
  <si>
    <t>Impacted Buildings - 90% TSL</t>
  </si>
  <si>
    <t>Impacted Buildings - 92% TSL</t>
  </si>
  <si>
    <t>Impacted Buildings - 95% TSL</t>
  </si>
  <si>
    <t>Impacted Buildings - 98% TSL</t>
  </si>
  <si>
    <t>DOE SNOPR (GTI Scenario 0)</t>
  </si>
  <si>
    <t>Scenario Int-11</t>
  </si>
  <si>
    <t>Scenario Int-12</t>
  </si>
  <si>
    <t>Scenario Int-13</t>
  </si>
  <si>
    <t>Scenario Int-14</t>
  </si>
  <si>
    <t>Scenario 2</t>
  </si>
  <si>
    <t>Scenario 7</t>
  </si>
  <si>
    <t>Scenario 24</t>
  </si>
  <si>
    <t>Scenario 28</t>
  </si>
  <si>
    <t>Scenario 29</t>
  </si>
  <si>
    <t>Scenario 30</t>
  </si>
  <si>
    <t>Scenario 31</t>
  </si>
  <si>
    <t>Scenario 32</t>
  </si>
  <si>
    <t>Scenario 33</t>
  </si>
  <si>
    <t>Scenario 36</t>
  </si>
  <si>
    <t>Scenario F1</t>
  </si>
  <si>
    <t>Scenario I2, I6</t>
  </si>
  <si>
    <t>Scenario I2, I6, I13</t>
  </si>
  <si>
    <t>Scenario I17</t>
  </si>
  <si>
    <t>GTI Scenario Int-14</t>
  </si>
  <si>
    <t>DOE SNOPR (GTI Scenario 0.55)</t>
  </si>
  <si>
    <t>Scenario Int-11.55</t>
  </si>
  <si>
    <t>Scenario Int-12.55</t>
  </si>
  <si>
    <t>Scenario Int-13.55</t>
  </si>
  <si>
    <t>Scenario Int-14.55</t>
  </si>
  <si>
    <t>Number of NWGF above 55 kBtu/hr</t>
  </si>
  <si>
    <t>Scenario 39.55</t>
  </si>
  <si>
    <t>w/o Rule</t>
  </si>
  <si>
    <t>w/ Rule</t>
  </si>
  <si>
    <t>Scenario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</si>
</sst>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_);[Red]\-#,##0"/>
    <numFmt numFmtId="167" formatCode="#,##0.0_);[Red]\-#,##0.0"/>
    <numFmt numFmtId="168" formatCode="0.0%;[Red]\ \-0.0%"/>
    <numFmt numFmtId="169" formatCode="0.0%"/>
    <numFmt numFmtId="170" formatCode="0%;[Red]\ \-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3" fillId="3" borderId="7" xfId="0" applyFont="1" applyFill="1" applyBorder="1" applyAlignment="1" applyProtection="1"/>
    <xf numFmtId="165" fontId="5" fillId="3" borderId="0" xfId="0" applyNumberFormat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9" fontId="5" fillId="3" borderId="0" xfId="1" applyFont="1" applyFill="1" applyBorder="1" applyAlignment="1">
      <alignment horizontal="center"/>
    </xf>
    <xf numFmtId="0" fontId="3" fillId="2" borderId="3" xfId="0" applyFont="1" applyFill="1" applyBorder="1" applyAlignment="1" applyProtection="1"/>
    <xf numFmtId="0" fontId="6" fillId="3" borderId="9" xfId="0" applyFont="1" applyFill="1" applyBorder="1" applyAlignment="1">
      <alignment horizontal="center"/>
    </xf>
    <xf numFmtId="9" fontId="4" fillId="3" borderId="5" xfId="1" applyFont="1" applyFill="1" applyBorder="1" applyAlignment="1" applyProtection="1">
      <alignment horizontal="center" vertical="center"/>
    </xf>
    <xf numFmtId="9" fontId="5" fillId="3" borderId="9" xfId="1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9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9" fontId="5" fillId="3" borderId="10" xfId="0" applyNumberFormat="1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/>
    <xf numFmtId="0" fontId="5" fillId="3" borderId="6" xfId="0" applyFont="1" applyFill="1" applyBorder="1" applyAlignment="1">
      <alignment horizontal="center"/>
    </xf>
    <xf numFmtId="0" fontId="3" fillId="3" borderId="6" xfId="0" applyFont="1" applyFill="1" applyBorder="1" applyAlignment="1" applyProtection="1"/>
    <xf numFmtId="0" fontId="6" fillId="3" borderId="8" xfId="0" applyFont="1" applyFill="1" applyBorder="1" applyAlignment="1">
      <alignment horizontal="center"/>
    </xf>
    <xf numFmtId="9" fontId="4" fillId="3" borderId="8" xfId="1" applyFont="1" applyFill="1" applyBorder="1" applyAlignment="1" applyProtection="1">
      <alignment horizontal="center" vertical="center"/>
    </xf>
    <xf numFmtId="9" fontId="4" fillId="3" borderId="9" xfId="1" applyFont="1" applyFill="1" applyBorder="1" applyAlignment="1" applyProtection="1">
      <alignment horizontal="center" vertical="center"/>
    </xf>
    <xf numFmtId="2" fontId="5" fillId="3" borderId="8" xfId="1" applyNumberFormat="1" applyFont="1" applyFill="1" applyBorder="1" applyAlignment="1">
      <alignment horizontal="center"/>
    </xf>
    <xf numFmtId="165" fontId="5" fillId="3" borderId="9" xfId="1" applyNumberFormat="1" applyFont="1" applyFill="1" applyBorder="1" applyAlignment="1">
      <alignment horizontal="center"/>
    </xf>
    <xf numFmtId="2" fontId="5" fillId="3" borderId="4" xfId="1" applyNumberFormat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9" fontId="4" fillId="3" borderId="4" xfId="1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13" xfId="0" applyFont="1" applyBorder="1" applyAlignment="1">
      <alignment vertical="center"/>
    </xf>
    <xf numFmtId="0" fontId="6" fillId="3" borderId="4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8" fontId="5" fillId="0" borderId="0" xfId="1" applyNumberFormat="1" applyFont="1" applyBorder="1" applyAlignment="1">
      <alignment vertical="center"/>
    </xf>
    <xf numFmtId="168" fontId="5" fillId="0" borderId="9" xfId="1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7" fontId="5" fillId="5" borderId="8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1" applyNumberFormat="1" applyFont="1" applyFill="1" applyBorder="1" applyAlignment="1">
      <alignment vertical="center"/>
    </xf>
    <xf numFmtId="168" fontId="5" fillId="5" borderId="9" xfId="1" applyNumberFormat="1" applyFont="1" applyFill="1" applyBorder="1" applyAlignment="1">
      <alignment vertical="center"/>
    </xf>
    <xf numFmtId="167" fontId="5" fillId="5" borderId="8" xfId="0" applyNumberFormat="1" applyFont="1" applyFill="1" applyBorder="1" applyAlignment="1">
      <alignment horizontal="center" vertical="center"/>
    </xf>
    <xf numFmtId="167" fontId="5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5" borderId="14" xfId="0" applyFont="1" applyFill="1" applyBorder="1" applyAlignment="1">
      <alignment vertical="center"/>
    </xf>
    <xf numFmtId="167" fontId="5" fillId="5" borderId="4" xfId="0" applyNumberFormat="1" applyFont="1" applyFill="1" applyBorder="1" applyAlignment="1">
      <alignment vertical="center"/>
    </xf>
    <xf numFmtId="167" fontId="5" fillId="5" borderId="10" xfId="0" applyNumberFormat="1" applyFont="1" applyFill="1" applyBorder="1" applyAlignment="1">
      <alignment vertical="center"/>
    </xf>
    <xf numFmtId="166" fontId="5" fillId="5" borderId="10" xfId="0" applyNumberFormat="1" applyFont="1" applyFill="1" applyBorder="1" applyAlignment="1">
      <alignment vertical="center"/>
    </xf>
    <xf numFmtId="168" fontId="5" fillId="5" borderId="10" xfId="1" applyNumberFormat="1" applyFont="1" applyFill="1" applyBorder="1" applyAlignment="1">
      <alignment vertical="center"/>
    </xf>
    <xf numFmtId="168" fontId="5" fillId="5" borderId="5" xfId="1" applyNumberFormat="1" applyFont="1" applyFill="1" applyBorder="1" applyAlignment="1">
      <alignment vertical="center"/>
    </xf>
    <xf numFmtId="167" fontId="5" fillId="5" borderId="4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center" vertical="center"/>
    </xf>
    <xf numFmtId="167" fontId="5" fillId="0" borderId="9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8" fontId="5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3" xfId="0" applyFont="1" applyBorder="1"/>
    <xf numFmtId="167" fontId="5" fillId="0" borderId="1" xfId="0" applyNumberFormat="1" applyFont="1" applyBorder="1"/>
    <xf numFmtId="167" fontId="5" fillId="0" borderId="2" xfId="0" applyNumberFormat="1" applyFont="1" applyBorder="1"/>
    <xf numFmtId="167" fontId="5" fillId="0" borderId="3" xfId="0" applyNumberFormat="1" applyFont="1" applyBorder="1"/>
    <xf numFmtId="167" fontId="5" fillId="5" borderId="8" xfId="0" applyNumberFormat="1" applyFont="1" applyFill="1" applyBorder="1"/>
    <xf numFmtId="167" fontId="5" fillId="5" borderId="0" xfId="0" applyNumberFormat="1" applyFont="1" applyFill="1" applyBorder="1"/>
    <xf numFmtId="167" fontId="5" fillId="5" borderId="9" xfId="0" applyNumberFormat="1" applyFont="1" applyFill="1" applyBorder="1"/>
    <xf numFmtId="167" fontId="5" fillId="0" borderId="8" xfId="0" applyNumberFormat="1" applyFont="1" applyBorder="1"/>
    <xf numFmtId="167" fontId="5" fillId="0" borderId="0" xfId="0" applyNumberFormat="1" applyFont="1" applyBorder="1"/>
    <xf numFmtId="167" fontId="5" fillId="0" borderId="9" xfId="0" applyNumberFormat="1" applyFont="1" applyBorder="1"/>
    <xf numFmtId="167" fontId="5" fillId="5" borderId="4" xfId="0" applyNumberFormat="1" applyFont="1" applyFill="1" applyBorder="1"/>
    <xf numFmtId="167" fontId="5" fillId="5" borderId="10" xfId="0" applyNumberFormat="1" applyFont="1" applyFill="1" applyBorder="1"/>
    <xf numFmtId="167" fontId="5" fillId="5" borderId="5" xfId="0" applyNumberFormat="1" applyFont="1" applyFill="1" applyBorder="1"/>
    <xf numFmtId="9" fontId="5" fillId="0" borderId="2" xfId="1" applyFont="1" applyBorder="1"/>
    <xf numFmtId="9" fontId="5" fillId="0" borderId="3" xfId="1" applyFont="1" applyBorder="1"/>
    <xf numFmtId="9" fontId="5" fillId="5" borderId="0" xfId="1" applyFont="1" applyFill="1" applyBorder="1"/>
    <xf numFmtId="9" fontId="5" fillId="5" borderId="9" xfId="1" applyFont="1" applyFill="1" applyBorder="1"/>
    <xf numFmtId="9" fontId="5" fillId="0" borderId="0" xfId="1" applyFont="1" applyBorder="1"/>
    <xf numFmtId="9" fontId="5" fillId="0" borderId="9" xfId="1" applyFont="1" applyBorder="1"/>
    <xf numFmtId="9" fontId="5" fillId="5" borderId="10" xfId="1" applyFont="1" applyFill="1" applyBorder="1"/>
    <xf numFmtId="9" fontId="5" fillId="5" borderId="5" xfId="1" applyFont="1" applyFill="1" applyBorder="1"/>
    <xf numFmtId="9" fontId="5" fillId="0" borderId="0" xfId="1" applyFont="1"/>
    <xf numFmtId="9" fontId="6" fillId="3" borderId="2" xfId="1" applyFont="1" applyFill="1" applyBorder="1" applyAlignment="1">
      <alignment horizontal="center"/>
    </xf>
    <xf numFmtId="9" fontId="6" fillId="3" borderId="3" xfId="1" applyFont="1" applyFill="1" applyBorder="1" applyAlignment="1">
      <alignment horizontal="center"/>
    </xf>
    <xf numFmtId="9" fontId="6" fillId="3" borderId="0" xfId="1" applyFont="1" applyFill="1" applyBorder="1" applyAlignment="1">
      <alignment horizontal="center"/>
    </xf>
    <xf numFmtId="9" fontId="6" fillId="3" borderId="9" xfId="1" applyFont="1" applyFill="1" applyBorder="1" applyAlignment="1">
      <alignment horizontal="center"/>
    </xf>
    <xf numFmtId="0" fontId="6" fillId="6" borderId="0" xfId="0" applyFont="1" applyFill="1" applyAlignment="1"/>
    <xf numFmtId="37" fontId="6" fillId="6" borderId="0" xfId="2" applyNumberFormat="1" applyFont="1" applyFill="1" applyAlignment="1">
      <alignment horizontal="left"/>
    </xf>
    <xf numFmtId="166" fontId="5" fillId="0" borderId="1" xfId="0" applyNumberFormat="1" applyFont="1" applyBorder="1"/>
    <xf numFmtId="166" fontId="5" fillId="0" borderId="3" xfId="0" applyNumberFormat="1" applyFont="1" applyBorder="1"/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5" borderId="8" xfId="0" applyNumberFormat="1" applyFont="1" applyFill="1" applyBorder="1"/>
    <xf numFmtId="166" fontId="5" fillId="5" borderId="9" xfId="0" applyNumberFormat="1" applyFont="1" applyFill="1" applyBorder="1"/>
    <xf numFmtId="166" fontId="5" fillId="5" borderId="4" xfId="0" applyNumberFormat="1" applyFont="1" applyFill="1" applyBorder="1"/>
    <xf numFmtId="166" fontId="5" fillId="5" borderId="5" xfId="0" applyNumberFormat="1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/>
    <xf numFmtId="169" fontId="5" fillId="0" borderId="0" xfId="0" applyNumberFormat="1" applyFont="1" applyFill="1" applyBorder="1" applyAlignment="1">
      <alignment horizontal="center"/>
    </xf>
    <xf numFmtId="167" fontId="5" fillId="0" borderId="17" xfId="1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7" fontId="5" fillId="0" borderId="20" xfId="1" applyNumberFormat="1" applyFont="1" applyFill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4" xfId="0" applyFont="1" applyFill="1" applyBorder="1"/>
    <xf numFmtId="0" fontId="6" fillId="3" borderId="2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67" fontId="5" fillId="0" borderId="26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0" fontId="6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9" fontId="4" fillId="3" borderId="21" xfId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9" fontId="4" fillId="3" borderId="22" xfId="1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9" fontId="4" fillId="3" borderId="27" xfId="1" applyFont="1" applyFill="1" applyBorder="1" applyAlignment="1" applyProtection="1">
      <alignment horizontal="center" vertical="center"/>
    </xf>
    <xf numFmtId="167" fontId="5" fillId="0" borderId="9" xfId="0" applyNumberFormat="1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 horizontal="center"/>
    </xf>
    <xf numFmtId="9" fontId="4" fillId="3" borderId="23" xfId="1" applyFont="1" applyFill="1" applyBorder="1" applyAlignment="1" applyProtection="1">
      <alignment horizontal="center" vertical="center"/>
    </xf>
    <xf numFmtId="0" fontId="6" fillId="0" borderId="24" xfId="0" applyFont="1" applyBorder="1"/>
    <xf numFmtId="170" fontId="5" fillId="0" borderId="13" xfId="0" applyNumberFormat="1" applyFont="1" applyFill="1" applyBorder="1" applyAlignment="1">
      <alignment horizontal="center"/>
    </xf>
    <xf numFmtId="170" fontId="5" fillId="0" borderId="26" xfId="0" applyNumberFormat="1" applyFont="1" applyFill="1" applyBorder="1" applyAlignment="1">
      <alignment horizontal="center"/>
    </xf>
    <xf numFmtId="170" fontId="5" fillId="0" borderId="21" xfId="0" applyNumberFormat="1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 horizontal="center"/>
    </xf>
    <xf numFmtId="0" fontId="3" fillId="7" borderId="19" xfId="0" applyFont="1" applyFill="1" applyBorder="1" applyAlignment="1"/>
    <xf numFmtId="0" fontId="3" fillId="0" borderId="0" xfId="0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9" fontId="4" fillId="0" borderId="0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6" fillId="0" borderId="12" xfId="0" applyFont="1" applyBorder="1" applyAlignment="1">
      <alignment horizontal="center"/>
    </xf>
    <xf numFmtId="0" fontId="6" fillId="0" borderId="14" xfId="0" applyFont="1" applyBorder="1"/>
    <xf numFmtId="9" fontId="5" fillId="0" borderId="13" xfId="0" applyNumberFormat="1" applyFont="1" applyBorder="1" applyAlignment="1">
      <alignment horizontal="center"/>
    </xf>
    <xf numFmtId="9" fontId="5" fillId="5" borderId="13" xfId="0" applyNumberFormat="1" applyFont="1" applyFill="1" applyBorder="1" applyAlignment="1">
      <alignment horizontal="center"/>
    </xf>
    <xf numFmtId="9" fontId="5" fillId="5" borderId="14" xfId="0" applyNumberFormat="1" applyFont="1" applyFill="1" applyBorder="1" applyAlignment="1">
      <alignment horizontal="center"/>
    </xf>
    <xf numFmtId="0" fontId="6" fillId="0" borderId="5" xfId="0" applyFont="1" applyFill="1" applyBorder="1"/>
    <xf numFmtId="9" fontId="5" fillId="0" borderId="9" xfId="0" applyNumberFormat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3" xfId="0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/>
    </xf>
    <xf numFmtId="0" fontId="6" fillId="8" borderId="0" xfId="0" applyFont="1" applyFill="1"/>
    <xf numFmtId="37" fontId="6" fillId="8" borderId="0" xfId="2" applyNumberFormat="1" applyFont="1" applyFill="1" applyAlignment="1">
      <alignment horizontal="left"/>
    </xf>
    <xf numFmtId="0" fontId="5" fillId="8" borderId="0" xfId="0" applyFont="1" applyFill="1"/>
    <xf numFmtId="0" fontId="6" fillId="0" borderId="13" xfId="0" applyFont="1" applyFill="1" applyBorder="1" applyAlignment="1">
      <alignment vertical="center"/>
    </xf>
    <xf numFmtId="167" fontId="5" fillId="0" borderId="8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8" fontId="5" fillId="0" borderId="0" xfId="1" applyNumberFormat="1" applyFont="1" applyFill="1" applyBorder="1" applyAlignment="1">
      <alignment vertical="center"/>
    </xf>
    <xf numFmtId="168" fontId="5" fillId="0" borderId="9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7" fontId="5" fillId="0" borderId="4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68" fontId="5" fillId="0" borderId="10" xfId="1" applyNumberFormat="1" applyFont="1" applyFill="1" applyBorder="1" applyAlignment="1">
      <alignment vertical="center"/>
    </xf>
    <xf numFmtId="168" fontId="5" fillId="0" borderId="5" xfId="1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7" fontId="3" fillId="7" borderId="19" xfId="0" applyNumberFormat="1" applyFont="1" applyFill="1" applyBorder="1" applyAlignment="1">
      <alignment horizontal="center"/>
    </xf>
    <xf numFmtId="167" fontId="3" fillId="7" borderId="0" xfId="0" applyNumberFormat="1" applyFont="1" applyFill="1" applyBorder="1" applyAlignment="1">
      <alignment horizontal="center"/>
    </xf>
    <xf numFmtId="167" fontId="3" fillId="7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O44"/>
  <sheetViews>
    <sheetView showGridLines="0" workbookViewId="0">
      <selection activeCell="D22" sqref="D22"/>
    </sheetView>
  </sheetViews>
  <sheetFormatPr defaultRowHeight="11.25" x14ac:dyDescent="0.2"/>
  <cols>
    <col min="1" max="1" width="22.140625" style="4" customWidth="1"/>
    <col min="2" max="4" width="9.140625" style="4"/>
    <col min="5" max="5" width="10.85546875" style="4" customWidth="1"/>
    <col min="6" max="6" width="11.140625" style="4" customWidth="1"/>
    <col min="7" max="7" width="9.140625" style="4"/>
    <col min="8" max="8" width="10.28515625" style="4" customWidth="1"/>
    <col min="9" max="9" width="12.85546875" style="4" customWidth="1"/>
    <col min="10" max="11" width="9.140625" style="4"/>
    <col min="12" max="12" width="26.42578125" style="4" customWidth="1"/>
    <col min="13" max="13" width="9.140625" style="4"/>
    <col min="14" max="14" width="15.42578125" style="4" customWidth="1"/>
    <col min="15" max="15" width="16.28515625" style="4" customWidth="1"/>
    <col min="16" max="16384" width="9.140625" style="4"/>
  </cols>
  <sheetData>
    <row r="2" spans="1:15" x14ac:dyDescent="0.2">
      <c r="A2" s="98"/>
      <c r="B2" s="101"/>
      <c r="C2" s="53" t="s">
        <v>32</v>
      </c>
      <c r="D2" s="53" t="s">
        <v>32</v>
      </c>
      <c r="E2" s="53" t="s">
        <v>33</v>
      </c>
      <c r="F2" s="53" t="s">
        <v>33</v>
      </c>
      <c r="G2" s="53" t="s">
        <v>40</v>
      </c>
      <c r="H2" s="54" t="s">
        <v>40</v>
      </c>
      <c r="I2" s="55" t="s">
        <v>40</v>
      </c>
      <c r="J2" s="54" t="s">
        <v>40</v>
      </c>
      <c r="L2" s="98"/>
      <c r="M2" s="101"/>
      <c r="N2" s="55" t="s">
        <v>40</v>
      </c>
      <c r="O2" s="54" t="s">
        <v>40</v>
      </c>
    </row>
    <row r="3" spans="1:15" x14ac:dyDescent="0.2">
      <c r="A3" s="99"/>
      <c r="B3" s="176" t="s">
        <v>48</v>
      </c>
      <c r="C3" s="23" t="s">
        <v>85</v>
      </c>
      <c r="D3" s="23" t="s">
        <v>86</v>
      </c>
      <c r="E3" s="23" t="s">
        <v>85</v>
      </c>
      <c r="F3" s="23" t="s">
        <v>86</v>
      </c>
      <c r="G3" s="23" t="s">
        <v>35</v>
      </c>
      <c r="H3" s="34" t="s">
        <v>36</v>
      </c>
      <c r="I3" s="46" t="s">
        <v>41</v>
      </c>
      <c r="J3" s="34" t="s">
        <v>42</v>
      </c>
      <c r="L3" s="177"/>
      <c r="M3" s="179" t="s">
        <v>48</v>
      </c>
      <c r="N3" s="46" t="s">
        <v>41</v>
      </c>
      <c r="O3" s="34" t="s">
        <v>42</v>
      </c>
    </row>
    <row r="4" spans="1:15" x14ac:dyDescent="0.2">
      <c r="A4" s="100"/>
      <c r="B4" s="184"/>
      <c r="C4" s="10" t="s">
        <v>37</v>
      </c>
      <c r="D4" s="10" t="s">
        <v>37</v>
      </c>
      <c r="E4" s="10" t="s">
        <v>38</v>
      </c>
      <c r="F4" s="10" t="s">
        <v>38</v>
      </c>
      <c r="G4" s="9" t="s">
        <v>39</v>
      </c>
      <c r="H4" s="35" t="s">
        <v>39</v>
      </c>
      <c r="I4" s="56" t="s">
        <v>37</v>
      </c>
      <c r="J4" s="35" t="s">
        <v>43</v>
      </c>
      <c r="L4" s="178"/>
      <c r="M4" s="180"/>
      <c r="N4" s="56" t="s">
        <v>49</v>
      </c>
      <c r="O4" s="35" t="s">
        <v>51</v>
      </c>
    </row>
    <row r="5" spans="1:15" ht="11.25" customHeight="1" x14ac:dyDescent="0.2">
      <c r="A5" s="206" t="str">
        <f>'Scenario 0'!H$2</f>
        <v>DOE SNOPR (GTI Scenario 0)</v>
      </c>
      <c r="B5" s="185">
        <v>0.9</v>
      </c>
      <c r="C5" s="102">
        <f>'90% Summary'!B5</f>
        <v>35.312520607287688</v>
      </c>
      <c r="D5" s="103">
        <f>'90% Summary'!C5</f>
        <v>26.083910156245857</v>
      </c>
      <c r="E5" s="103">
        <f>'90% Summary'!D5</f>
        <v>300.38694535442932</v>
      </c>
      <c r="F5" s="103">
        <f>'90% Summary'!E5</f>
        <v>1118.7974860704039</v>
      </c>
      <c r="G5" s="114">
        <f>'90% Summary'!F5</f>
        <v>-0.26134102840388174</v>
      </c>
      <c r="H5" s="115">
        <f>'90% Summary'!G5</f>
        <v>2.7245209999067184</v>
      </c>
      <c r="I5" s="102">
        <f>'90% Summary'!H5</f>
        <v>-1.5978154241678233</v>
      </c>
      <c r="J5" s="104">
        <f>'90% Summary'!I5</f>
        <v>-234.23752076526148</v>
      </c>
      <c r="L5" s="206" t="str">
        <f>A5</f>
        <v>DOE SNOPR (GTI Scenario 0)</v>
      </c>
      <c r="M5" s="181">
        <v>0.9</v>
      </c>
      <c r="N5" s="129">
        <f>I5*number_NWGF*'Scenario 0'!$E$8/'Scenario 0'!$D$8</f>
        <v>-39952242.469306856</v>
      </c>
      <c r="O5" s="130">
        <f>J5*number_NWGF*'Scenario 0'!$E$8/'Scenario 0'!$D$8/2000</f>
        <v>-2928471.613014075</v>
      </c>
    </row>
    <row r="6" spans="1:15" x14ac:dyDescent="0.2">
      <c r="A6" s="206"/>
      <c r="B6" s="185">
        <v>0.92</v>
      </c>
      <c r="C6" s="105">
        <f>'92% Summary'!B5</f>
        <v>36.316055194350518</v>
      </c>
      <c r="D6" s="106">
        <f>'92% Summary'!C5</f>
        <v>27.210302439826613</v>
      </c>
      <c r="E6" s="106">
        <f>'92% Summary'!D5</f>
        <v>305.8832345721774</v>
      </c>
      <c r="F6" s="106">
        <f>'92% Summary'!E5</f>
        <v>1071.8367741199927</v>
      </c>
      <c r="G6" s="116">
        <f>'92% Summary'!F5</f>
        <v>-0.25073628470364356</v>
      </c>
      <c r="H6" s="117">
        <f>'92% Summary'!G5</f>
        <v>2.5040716619173775</v>
      </c>
      <c r="I6" s="105">
        <f>'92% Summary'!H5</f>
        <v>-2.0062421498200296</v>
      </c>
      <c r="J6" s="107">
        <f>'92% Summary'!I5</f>
        <v>-288.11697077914005</v>
      </c>
      <c r="L6" s="206"/>
      <c r="M6" s="182">
        <v>0.92</v>
      </c>
      <c r="N6" s="133">
        <f>I6*number_NWGF*'Scenario 0'!$E9/'Scenario 0'!$D9</f>
        <v>-56568662.907495983</v>
      </c>
      <c r="O6" s="134">
        <f>J6*number_NWGF*'Scenario 0'!$E9/'Scenario 0'!$D9/2000</f>
        <v>-4061920.3916626158</v>
      </c>
    </row>
    <row r="7" spans="1:15" x14ac:dyDescent="0.2">
      <c r="A7" s="206"/>
      <c r="B7" s="185">
        <v>0.95</v>
      </c>
      <c r="C7" s="108">
        <f>'95% Summary'!B5</f>
        <v>37.118405428234603</v>
      </c>
      <c r="D7" s="109">
        <f>'95% Summary'!C5</f>
        <v>29.109354381606824</v>
      </c>
      <c r="E7" s="109">
        <f>'95% Summary'!D5</f>
        <v>311.42962468660221</v>
      </c>
      <c r="F7" s="109">
        <f>'95% Summary'!E5</f>
        <v>926.17189537953288</v>
      </c>
      <c r="G7" s="118">
        <f>'95% Summary'!F5</f>
        <v>-0.21577034234707693</v>
      </c>
      <c r="H7" s="119">
        <f>'95% Summary'!G5</f>
        <v>1.9739363951376108</v>
      </c>
      <c r="I7" s="108">
        <f>'95% Summary'!H5</f>
        <v>-2.3741779655120849</v>
      </c>
      <c r="J7" s="110">
        <f>'95% Summary'!I5</f>
        <v>-334.27295382599834</v>
      </c>
      <c r="L7" s="206"/>
      <c r="M7" s="181">
        <v>0.95</v>
      </c>
      <c r="N7" s="131">
        <f>I7*number_NWGF*'Scenario 0'!$E10/'Scenario 0'!$D10</f>
        <v>-93990820.078724161</v>
      </c>
      <c r="O7" s="132">
        <f>J7*number_NWGF*'Scenario 0'!$E10/'Scenario 0'!$D10/2000</f>
        <v>-6616729.9833115982</v>
      </c>
    </row>
    <row r="8" spans="1:15" x14ac:dyDescent="0.2">
      <c r="A8" s="207"/>
      <c r="B8" s="186">
        <v>0.98</v>
      </c>
      <c r="C8" s="111">
        <f>'98% Summary'!B5</f>
        <v>39.42975908529705</v>
      </c>
      <c r="D8" s="112">
        <f>'98% Summary'!C5</f>
        <v>31.688272382179125</v>
      </c>
      <c r="E8" s="112">
        <f>'98% Summary'!D5</f>
        <v>320.03761168154074</v>
      </c>
      <c r="F8" s="112">
        <f>'98% Summary'!E5</f>
        <v>882.18532031607288</v>
      </c>
      <c r="G8" s="120">
        <f>'98% Summary'!F5</f>
        <v>-0.1963361400806693</v>
      </c>
      <c r="H8" s="121">
        <f>'98% Summary'!G5</f>
        <v>1.7565051360085373</v>
      </c>
      <c r="I8" s="111">
        <f>'98% Summary'!H5</f>
        <v>-2.6262966583016345</v>
      </c>
      <c r="J8" s="113">
        <f>'98% Summary'!I5</f>
        <v>-367.0691777369376</v>
      </c>
      <c r="L8" s="207"/>
      <c r="M8" s="183">
        <v>0.98</v>
      </c>
      <c r="N8" s="135">
        <f>I8*number_NWGF*'Scenario 0'!$E11/'Scenario 0'!$D11</f>
        <v>-139805289.68346938</v>
      </c>
      <c r="O8" s="136">
        <f>J8*number_NWGF*'Scenario 0'!$E11/'Scenario 0'!$D11/2000</f>
        <v>-9770071.5882896073</v>
      </c>
    </row>
    <row r="9" spans="1:15" x14ac:dyDescent="0.2">
      <c r="G9" s="122"/>
      <c r="H9" s="122"/>
    </row>
    <row r="10" spans="1:15" x14ac:dyDescent="0.2">
      <c r="G10" s="122"/>
      <c r="H10" s="122"/>
    </row>
    <row r="11" spans="1:15" x14ac:dyDescent="0.2">
      <c r="G11" s="122"/>
      <c r="H11" s="122"/>
    </row>
    <row r="12" spans="1:15" x14ac:dyDescent="0.2">
      <c r="A12" s="98"/>
      <c r="B12" s="101"/>
      <c r="C12" s="53" t="s">
        <v>32</v>
      </c>
      <c r="D12" s="53" t="s">
        <v>32</v>
      </c>
      <c r="E12" s="53" t="s">
        <v>33</v>
      </c>
      <c r="F12" s="53" t="s">
        <v>33</v>
      </c>
      <c r="G12" s="123" t="s">
        <v>40</v>
      </c>
      <c r="H12" s="124" t="s">
        <v>40</v>
      </c>
      <c r="I12" s="55" t="s">
        <v>40</v>
      </c>
      <c r="J12" s="54" t="s">
        <v>40</v>
      </c>
      <c r="L12" s="187"/>
      <c r="M12" s="98"/>
      <c r="N12" s="55" t="s">
        <v>40</v>
      </c>
      <c r="O12" s="54" t="s">
        <v>40</v>
      </c>
    </row>
    <row r="13" spans="1:15" x14ac:dyDescent="0.2">
      <c r="A13" s="177"/>
      <c r="B13" s="179" t="s">
        <v>48</v>
      </c>
      <c r="C13" s="23" t="s">
        <v>85</v>
      </c>
      <c r="D13" s="23" t="s">
        <v>86</v>
      </c>
      <c r="E13" s="23" t="s">
        <v>85</v>
      </c>
      <c r="F13" s="23" t="s">
        <v>86</v>
      </c>
      <c r="G13" s="125" t="s">
        <v>35</v>
      </c>
      <c r="H13" s="126" t="s">
        <v>36</v>
      </c>
      <c r="I13" s="46" t="s">
        <v>41</v>
      </c>
      <c r="J13" s="34" t="s">
        <v>42</v>
      </c>
      <c r="L13" s="177"/>
      <c r="M13" s="188" t="s">
        <v>48</v>
      </c>
      <c r="N13" s="46" t="s">
        <v>41</v>
      </c>
      <c r="O13" s="34" t="s">
        <v>42</v>
      </c>
    </row>
    <row r="14" spans="1:15" x14ac:dyDescent="0.2">
      <c r="A14" s="178"/>
      <c r="B14" s="180"/>
      <c r="C14" s="10" t="s">
        <v>37</v>
      </c>
      <c r="D14" s="10" t="s">
        <v>37</v>
      </c>
      <c r="E14" s="10" t="s">
        <v>38</v>
      </c>
      <c r="F14" s="10" t="s">
        <v>38</v>
      </c>
      <c r="G14" s="9" t="s">
        <v>39</v>
      </c>
      <c r="H14" s="35" t="s">
        <v>39</v>
      </c>
      <c r="I14" s="56" t="s">
        <v>37</v>
      </c>
      <c r="J14" s="35" t="s">
        <v>43</v>
      </c>
      <c r="L14" s="178"/>
      <c r="M14" s="180"/>
      <c r="N14" s="56" t="s">
        <v>49</v>
      </c>
      <c r="O14" s="35" t="s">
        <v>51</v>
      </c>
    </row>
    <row r="15" spans="1:15" x14ac:dyDescent="0.2">
      <c r="A15" s="206" t="str">
        <f>'Scenario Int-14'!H$2</f>
        <v>Scenario Int-14</v>
      </c>
      <c r="B15" s="181">
        <v>0.9</v>
      </c>
      <c r="C15" s="102">
        <f>'90% Summary'!B9</f>
        <v>30.575928680087234</v>
      </c>
      <c r="D15" s="103">
        <f>'90% Summary'!C9</f>
        <v>23.077746955293556</v>
      </c>
      <c r="E15" s="103">
        <f>'90% Summary'!D9</f>
        <v>267.92544299640946</v>
      </c>
      <c r="F15" s="103">
        <f>'90% Summary'!E9</f>
        <v>864.9589993086214</v>
      </c>
      <c r="G15" s="114">
        <f>'90% Summary'!F9</f>
        <v>-0.24523152847608898</v>
      </c>
      <c r="H15" s="115">
        <f>'90% Summary'!G9</f>
        <v>2.2283570743977941</v>
      </c>
      <c r="I15" s="102">
        <f>'90% Summary'!H9</f>
        <v>-2.0004169811546024</v>
      </c>
      <c r="J15" s="104">
        <f>'90% Summary'!I9</f>
        <v>-283.46089441810329</v>
      </c>
      <c r="L15" s="206" t="str">
        <f>A15</f>
        <v>Scenario Int-14</v>
      </c>
      <c r="M15" s="181">
        <v>0.9</v>
      </c>
      <c r="N15" s="129">
        <f>I15*number_NWGF*'Scenario Int-14'!$E$8/'Scenario Int-14'!$D$8</f>
        <v>-31851778.211372651</v>
      </c>
      <c r="O15" s="130">
        <f>J15*number_NWGF*'Scenario Int-14'!$E$8/'Scenario Int-14'!$D$8/2000</f>
        <v>-2256712.8817791608</v>
      </c>
    </row>
    <row r="16" spans="1:15" x14ac:dyDescent="0.2">
      <c r="A16" s="206"/>
      <c r="B16" s="182">
        <v>0.92</v>
      </c>
      <c r="C16" s="105">
        <f>'92% Summary'!B9</f>
        <v>31.153864173136768</v>
      </c>
      <c r="D16" s="106">
        <f>'92% Summary'!C9</f>
        <v>23.144662947580887</v>
      </c>
      <c r="E16" s="106">
        <f>'92% Summary'!D9</f>
        <v>272.17607064833811</v>
      </c>
      <c r="F16" s="106">
        <f>'92% Summary'!E9</f>
        <v>933.90913547500202</v>
      </c>
      <c r="G16" s="116">
        <f>'92% Summary'!F9</f>
        <v>-0.25708532274022122</v>
      </c>
      <c r="H16" s="117">
        <f>'92% Summary'!G9</f>
        <v>2.4312683449738248</v>
      </c>
      <c r="I16" s="105">
        <f>'92% Summary'!H9</f>
        <v>-1.8885139806084226</v>
      </c>
      <c r="J16" s="107">
        <f>'92% Summary'!I9</f>
        <v>-269.8518550534277</v>
      </c>
      <c r="L16" s="206"/>
      <c r="M16" s="182">
        <v>0.92</v>
      </c>
      <c r="N16" s="133">
        <f>I16*number_NWGF*'Scenario Int-14'!$E9/'Scenario Int-14'!$D9</f>
        <v>-36970972.49082347</v>
      </c>
      <c r="O16" s="134">
        <f>J16*number_NWGF*'Scenario Int-14'!$E9/'Scenario Int-14'!$D9/2000</f>
        <v>-2641411.6104567489</v>
      </c>
    </row>
    <row r="17" spans="1:15" x14ac:dyDescent="0.2">
      <c r="A17" s="206"/>
      <c r="B17" s="181">
        <v>0.95</v>
      </c>
      <c r="C17" s="108">
        <f>'95% Summary'!B9</f>
        <v>33.834177093235716</v>
      </c>
      <c r="D17" s="109">
        <f>'95% Summary'!C9</f>
        <v>26.473449894794506</v>
      </c>
      <c r="E17" s="109">
        <f>'95% Summary'!D9</f>
        <v>287.38475741349595</v>
      </c>
      <c r="F17" s="109">
        <f>'95% Summary'!E9</f>
        <v>876.67466896634448</v>
      </c>
      <c r="G17" s="118">
        <f>'95% Summary'!F9</f>
        <v>-0.21755301386989551</v>
      </c>
      <c r="H17" s="119">
        <f>'95% Summary'!G9</f>
        <v>2.0505259807671856</v>
      </c>
      <c r="I17" s="108">
        <f>'95% Summary'!H9</f>
        <v>-1.9306514195189335</v>
      </c>
      <c r="J17" s="110">
        <f>'95% Summary'!I9</f>
        <v>-273.87471346728148</v>
      </c>
      <c r="L17" s="206"/>
      <c r="M17" s="181">
        <v>0.95</v>
      </c>
      <c r="N17" s="131">
        <f>I17*number_NWGF*'Scenario Int-14'!$E10/'Scenario Int-14'!$D10</f>
        <v>-60361369.4923907</v>
      </c>
      <c r="O17" s="132">
        <f>J17*number_NWGF*'Scenario Int-14'!$E10/'Scenario Int-14'!$D10/2000</f>
        <v>-4281314.743585458</v>
      </c>
    </row>
    <row r="18" spans="1:15" x14ac:dyDescent="0.2">
      <c r="A18" s="207"/>
      <c r="B18" s="183">
        <v>0.98</v>
      </c>
      <c r="C18" s="111">
        <f>'98% Summary'!B9</f>
        <v>39.363439188531352</v>
      </c>
      <c r="D18" s="112">
        <f>'98% Summary'!C9</f>
        <v>32.438212734647351</v>
      </c>
      <c r="E18" s="112">
        <f>'98% Summary'!D9</f>
        <v>304.70454450329771</v>
      </c>
      <c r="F18" s="112">
        <f>'98% Summary'!E9</f>
        <v>839.00334068591576</v>
      </c>
      <c r="G18" s="120">
        <f>'98% Summary'!F9</f>
        <v>-0.17593042164622863</v>
      </c>
      <c r="H18" s="121">
        <f>'98% Summary'!G9</f>
        <v>1.7534979566963285</v>
      </c>
      <c r="I18" s="111">
        <f>'98% Summary'!H9</f>
        <v>-2.0244968826816896</v>
      </c>
      <c r="J18" s="113">
        <f>'98% Summary'!I9</f>
        <v>-285.27091963610576</v>
      </c>
      <c r="L18" s="207"/>
      <c r="M18" s="183">
        <v>0.98</v>
      </c>
      <c r="N18" s="135">
        <f>I18*number_NWGF*'Scenario Int-14'!$E11/'Scenario Int-14'!$D11</f>
        <v>-95247758.003095835</v>
      </c>
      <c r="O18" s="136">
        <f>J18*number_NWGF*'Scenario Int-14'!$E11/'Scenario Int-14'!$D11/2000</f>
        <v>-6710658.7694095625</v>
      </c>
    </row>
    <row r="22" spans="1:15" x14ac:dyDescent="0.2">
      <c r="A22" s="127" t="s">
        <v>50</v>
      </c>
    </row>
    <row r="23" spans="1:15" x14ac:dyDescent="0.2">
      <c r="A23" s="128">
        <v>53738000</v>
      </c>
    </row>
    <row r="24" spans="1:15" x14ac:dyDescent="0.2">
      <c r="A24" s="191" t="s">
        <v>83</v>
      </c>
      <c r="B24" s="193"/>
    </row>
    <row r="25" spans="1:15" x14ac:dyDescent="0.2">
      <c r="A25" s="192">
        <f>(100%-7.3%)*number_NWGF</f>
        <v>49815126</v>
      </c>
      <c r="B25" s="193"/>
    </row>
    <row r="28" spans="1:15" x14ac:dyDescent="0.2">
      <c r="A28" s="98"/>
      <c r="B28" s="101"/>
      <c r="C28" s="53" t="s">
        <v>32</v>
      </c>
      <c r="D28" s="53" t="s">
        <v>32</v>
      </c>
      <c r="E28" s="53" t="s">
        <v>33</v>
      </c>
      <c r="F28" s="53" t="s">
        <v>33</v>
      </c>
      <c r="G28" s="53" t="s">
        <v>40</v>
      </c>
      <c r="H28" s="54" t="s">
        <v>40</v>
      </c>
      <c r="I28" s="55" t="s">
        <v>40</v>
      </c>
      <c r="J28" s="54" t="s">
        <v>40</v>
      </c>
      <c r="L28" s="98"/>
      <c r="M28" s="101"/>
      <c r="N28" s="55" t="s">
        <v>40</v>
      </c>
      <c r="O28" s="54" t="s">
        <v>40</v>
      </c>
    </row>
    <row r="29" spans="1:15" x14ac:dyDescent="0.2">
      <c r="A29" s="99"/>
      <c r="B29" s="176" t="s">
        <v>48</v>
      </c>
      <c r="C29" s="23" t="s">
        <v>85</v>
      </c>
      <c r="D29" s="23" t="s">
        <v>86</v>
      </c>
      <c r="E29" s="23" t="s">
        <v>85</v>
      </c>
      <c r="F29" s="23" t="s">
        <v>86</v>
      </c>
      <c r="G29" s="23" t="s">
        <v>35</v>
      </c>
      <c r="H29" s="34" t="s">
        <v>36</v>
      </c>
      <c r="I29" s="46" t="s">
        <v>41</v>
      </c>
      <c r="J29" s="34" t="s">
        <v>42</v>
      </c>
      <c r="L29" s="177"/>
      <c r="M29" s="179" t="s">
        <v>48</v>
      </c>
      <c r="N29" s="46" t="s">
        <v>41</v>
      </c>
      <c r="O29" s="34" t="s">
        <v>42</v>
      </c>
    </row>
    <row r="30" spans="1:15" x14ac:dyDescent="0.2">
      <c r="A30" s="100"/>
      <c r="B30" s="184"/>
      <c r="C30" s="10" t="s">
        <v>37</v>
      </c>
      <c r="D30" s="10" t="s">
        <v>37</v>
      </c>
      <c r="E30" s="10" t="s">
        <v>38</v>
      </c>
      <c r="F30" s="10" t="s">
        <v>38</v>
      </c>
      <c r="G30" s="9" t="s">
        <v>39</v>
      </c>
      <c r="H30" s="35" t="s">
        <v>39</v>
      </c>
      <c r="I30" s="56" t="s">
        <v>37</v>
      </c>
      <c r="J30" s="35" t="s">
        <v>43</v>
      </c>
      <c r="L30" s="178"/>
      <c r="M30" s="180"/>
      <c r="N30" s="56" t="s">
        <v>49</v>
      </c>
      <c r="O30" s="35" t="s">
        <v>51</v>
      </c>
    </row>
    <row r="31" spans="1:15" x14ac:dyDescent="0.2">
      <c r="A31" s="206" t="str">
        <f>'Scenario 0.55'!H$2</f>
        <v>DOE SNOPR (GTI Scenario 0.55)</v>
      </c>
      <c r="B31" s="185">
        <v>0.9</v>
      </c>
      <c r="C31" s="102">
        <f>'90% Summary'!B10</f>
        <v>39.745833033081411</v>
      </c>
      <c r="D31" s="103">
        <f>'90% Summary'!C10</f>
        <v>30.155034079226191</v>
      </c>
      <c r="E31" s="103">
        <f>'90% Summary'!D10</f>
        <v>926.06556220599748</v>
      </c>
      <c r="F31" s="103">
        <f>'90% Summary'!E10</f>
        <v>1166.1024860471666</v>
      </c>
      <c r="G31" s="114">
        <f>'90% Summary'!F10</f>
        <v>-0.24130325676839048</v>
      </c>
      <c r="H31" s="115">
        <f>'90% Summary'!G10</f>
        <v>0.25920078840786698</v>
      </c>
      <c r="I31" s="102">
        <f>'90% Summary'!H10</f>
        <v>-7.9722809040765075</v>
      </c>
      <c r="J31" s="104">
        <f>'90% Summary'!I10</f>
        <v>-1080.660808860938</v>
      </c>
      <c r="L31" s="206" t="str">
        <f>A31</f>
        <v>DOE SNOPR (GTI Scenario 0.55)</v>
      </c>
      <c r="M31" s="181">
        <v>0.9</v>
      </c>
      <c r="N31" s="129">
        <f>I31*number_NWGF_gt55*'Scenario 0.55'!$E8/'Scenario 0.55'!$D8</f>
        <v>-137648785.60605833</v>
      </c>
      <c r="O31" s="130">
        <f>J31*number_NWGF_gt55*'Scenario 0'!$E$8/'Scenario 0'!$D$8/2000</f>
        <v>-12524306.626079168</v>
      </c>
    </row>
    <row r="32" spans="1:15" x14ac:dyDescent="0.2">
      <c r="A32" s="206"/>
      <c r="B32" s="185">
        <v>0.92</v>
      </c>
      <c r="C32" s="105">
        <f>'92% Summary'!B22</f>
        <v>40.592804485126038</v>
      </c>
      <c r="D32" s="106">
        <f>'92% Summary'!C22</f>
        <v>31.292596678481459</v>
      </c>
      <c r="E32" s="106">
        <f>'92% Summary'!D22</f>
        <v>329.52735455181983</v>
      </c>
      <c r="F32" s="106">
        <f>'92% Summary'!E22</f>
        <v>1097.7540650346348</v>
      </c>
      <c r="G32" s="116">
        <f>'92% Summary'!F22</f>
        <v>-0.22910976279188469</v>
      </c>
      <c r="H32" s="117">
        <f>'92% Summary'!G22</f>
        <v>2.3312987522011848</v>
      </c>
      <c r="I32" s="105">
        <f>'92% Summary'!H22</f>
        <v>-2.1946963328848899</v>
      </c>
      <c r="J32" s="107">
        <f>'92% Summary'!I22</f>
        <v>-313.58443682062057</v>
      </c>
      <c r="L32" s="206"/>
      <c r="M32" s="182">
        <v>0.92</v>
      </c>
      <c r="N32" s="133">
        <f>I32*number_NWGF_gt55*'Scenario 0.55'!$E9/'Scenario 0.55'!$D9</f>
        <v>-43928422.075597405</v>
      </c>
      <c r="O32" s="134">
        <f>J32*number_NWGF_gt55*'Scenario 0'!$E$8/'Scenario 0'!$D$8/2000</f>
        <v>-3634283.4011418228</v>
      </c>
    </row>
    <row r="33" spans="1:15" x14ac:dyDescent="0.2">
      <c r="A33" s="206"/>
      <c r="B33" s="185">
        <v>0.95</v>
      </c>
      <c r="C33" s="108">
        <f>'95% Summary'!B10</f>
        <v>40.54474085154434</v>
      </c>
      <c r="D33" s="109">
        <f>'95% Summary'!C10</f>
        <v>32.654423212702866</v>
      </c>
      <c r="E33" s="109">
        <f>'95% Summary'!D10</f>
        <v>330.11867866125897</v>
      </c>
      <c r="F33" s="109">
        <f>'95% Summary'!E10</f>
        <v>915.02131571321604</v>
      </c>
      <c r="G33" s="118">
        <f>'95% Summary'!F10</f>
        <v>-0.19460767224366002</v>
      </c>
      <c r="H33" s="119">
        <f>'95% Summary'!G10</f>
        <v>1.7717950387537349</v>
      </c>
      <c r="I33" s="108">
        <f>'95% Summary'!H10</f>
        <v>-2.5532640838460985</v>
      </c>
      <c r="J33" s="110">
        <f>'95% Summary'!I10</f>
        <v>-357.74121645664263</v>
      </c>
      <c r="L33" s="206"/>
      <c r="M33" s="181">
        <v>0.95</v>
      </c>
      <c r="N33" s="131">
        <f>I33*number_NWGF_gt55*'Scenario 0.55'!$E10/'Scenario 0.55'!$D10</f>
        <v>-75869534.126672536</v>
      </c>
      <c r="O33" s="132">
        <f>J33*number_NWGF_gt55*'Scenario 0'!$E$8/'Scenario 0'!$D$8/2000</f>
        <v>-4146037.9158305433</v>
      </c>
    </row>
    <row r="34" spans="1:15" x14ac:dyDescent="0.2">
      <c r="A34" s="207"/>
      <c r="B34" s="186">
        <v>0.98</v>
      </c>
      <c r="C34" s="111">
        <f>'98% Summary'!B10</f>
        <v>42.252854970570937</v>
      </c>
      <c r="D34" s="112">
        <f>'98% Summary'!C10</f>
        <v>34.728514181114591</v>
      </c>
      <c r="E34" s="112">
        <f>'98% Summary'!D10</f>
        <v>334.38062607571413</v>
      </c>
      <c r="F34" s="112">
        <f>'98% Summary'!E10</f>
        <v>856.62343021584388</v>
      </c>
      <c r="G34" s="120">
        <f>'98% Summary'!F10</f>
        <v>-0.1780788728879277</v>
      </c>
      <c r="H34" s="121">
        <f>'98% Summary'!G10</f>
        <v>1.561821359895049</v>
      </c>
      <c r="I34" s="111">
        <f>'98% Summary'!H10</f>
        <v>-2.8021758084997508</v>
      </c>
      <c r="J34" s="113">
        <f>'98% Summary'!I10</f>
        <v>-389.87431445230902</v>
      </c>
      <c r="L34" s="207"/>
      <c r="M34" s="183">
        <v>0.98</v>
      </c>
      <c r="N34" s="135">
        <f>I34*number_NWGF_gt55*'Scenario 0.55'!$E11/'Scenario 0.55'!$D11</f>
        <v>-117298099.64092861</v>
      </c>
      <c r="O34" s="136">
        <f>J34*number_NWGF_gt55*'Scenario 0'!$E$8/'Scenario 0'!$D$8/2000</f>
        <v>-4518444.1036405452</v>
      </c>
    </row>
    <row r="35" spans="1:15" x14ac:dyDescent="0.2">
      <c r="G35" s="122"/>
      <c r="H35" s="122"/>
    </row>
    <row r="36" spans="1:15" x14ac:dyDescent="0.2">
      <c r="G36" s="122"/>
      <c r="H36" s="122"/>
    </row>
    <row r="37" spans="1:15" x14ac:dyDescent="0.2">
      <c r="G37" s="122"/>
      <c r="H37" s="122"/>
    </row>
    <row r="38" spans="1:15" x14ac:dyDescent="0.2">
      <c r="A38" s="98"/>
      <c r="B38" s="101"/>
      <c r="C38" s="53" t="s">
        <v>32</v>
      </c>
      <c r="D38" s="53" t="s">
        <v>32</v>
      </c>
      <c r="E38" s="53" t="s">
        <v>33</v>
      </c>
      <c r="F38" s="53" t="s">
        <v>33</v>
      </c>
      <c r="G38" s="123" t="s">
        <v>40</v>
      </c>
      <c r="H38" s="124" t="s">
        <v>40</v>
      </c>
      <c r="I38" s="55" t="s">
        <v>40</v>
      </c>
      <c r="J38" s="54" t="s">
        <v>40</v>
      </c>
      <c r="L38" s="187"/>
      <c r="M38" s="98"/>
      <c r="N38" s="55" t="s">
        <v>40</v>
      </c>
      <c r="O38" s="54" t="s">
        <v>40</v>
      </c>
    </row>
    <row r="39" spans="1:15" x14ac:dyDescent="0.2">
      <c r="A39" s="177"/>
      <c r="B39" s="179" t="s">
        <v>48</v>
      </c>
      <c r="C39" s="23" t="s">
        <v>85</v>
      </c>
      <c r="D39" s="23" t="s">
        <v>86</v>
      </c>
      <c r="E39" s="23" t="s">
        <v>85</v>
      </c>
      <c r="F39" s="23" t="s">
        <v>86</v>
      </c>
      <c r="G39" s="125" t="s">
        <v>35</v>
      </c>
      <c r="H39" s="126" t="s">
        <v>36</v>
      </c>
      <c r="I39" s="46" t="s">
        <v>41</v>
      </c>
      <c r="J39" s="34" t="s">
        <v>42</v>
      </c>
      <c r="L39" s="177"/>
      <c r="M39" s="188" t="s">
        <v>48</v>
      </c>
      <c r="N39" s="46" t="s">
        <v>41</v>
      </c>
      <c r="O39" s="34" t="s">
        <v>42</v>
      </c>
    </row>
    <row r="40" spans="1:15" x14ac:dyDescent="0.2">
      <c r="A40" s="178"/>
      <c r="B40" s="180"/>
      <c r="C40" s="10" t="s">
        <v>37</v>
      </c>
      <c r="D40" s="10" t="s">
        <v>37</v>
      </c>
      <c r="E40" s="10" t="s">
        <v>38</v>
      </c>
      <c r="F40" s="10" t="s">
        <v>38</v>
      </c>
      <c r="G40" s="9" t="s">
        <v>39</v>
      </c>
      <c r="H40" s="35" t="s">
        <v>39</v>
      </c>
      <c r="I40" s="56" t="s">
        <v>37</v>
      </c>
      <c r="J40" s="35" t="s">
        <v>43</v>
      </c>
      <c r="L40" s="178"/>
      <c r="M40" s="180"/>
      <c r="N40" s="56" t="s">
        <v>49</v>
      </c>
      <c r="O40" s="35" t="s">
        <v>51</v>
      </c>
    </row>
    <row r="41" spans="1:15" x14ac:dyDescent="0.2">
      <c r="A41" s="206" t="str">
        <f>'Scenario Int-14.55'!H$2</f>
        <v>Scenario Int-14.55</v>
      </c>
      <c r="B41" s="181">
        <v>0.9</v>
      </c>
      <c r="C41" s="102">
        <f>'90% Summary'!B14</f>
        <v>34.899873317403504</v>
      </c>
      <c r="D41" s="103">
        <f>'90% Summary'!C14</f>
        <v>28.07027513796254</v>
      </c>
      <c r="E41" s="103">
        <f>'90% Summary'!D14</f>
        <v>289.70545339087766</v>
      </c>
      <c r="F41" s="103">
        <f>'90% Summary'!E14</f>
        <v>780.09925428740291</v>
      </c>
      <c r="G41" s="114">
        <f>'90% Summary'!F14</f>
        <v>-0.19569120258196615</v>
      </c>
      <c r="H41" s="115">
        <f>'90% Summary'!G14</f>
        <v>1.6927323775119758</v>
      </c>
      <c r="I41" s="102">
        <f>'90% Summary'!H14</f>
        <v>-2.3741863351037109</v>
      </c>
      <c r="J41" s="104">
        <f>'90% Summary'!I14</f>
        <v>-331.42487382832701</v>
      </c>
      <c r="L41" s="206" t="str">
        <f>A41</f>
        <v>Scenario Int-14.55</v>
      </c>
      <c r="M41" s="181">
        <v>0.9</v>
      </c>
      <c r="N41" s="129">
        <f>I41*number_NWGF_gt55*'Scenario Int-14'!$E8/'Scenario Int-14'!$D8</f>
        <v>-35043516.980907395</v>
      </c>
      <c r="O41" s="130">
        <f>J41*number_NWGF_gt55*'Scenario Int-14'!$E8/'Scenario Int-14'!$D8/2000</f>
        <v>-2445952.329472641</v>
      </c>
    </row>
    <row r="42" spans="1:15" x14ac:dyDescent="0.2">
      <c r="A42" s="206"/>
      <c r="B42" s="182">
        <v>0.92</v>
      </c>
      <c r="C42" s="105">
        <f>'92% Summary'!B27</f>
        <v>35.235258408829687</v>
      </c>
      <c r="D42" s="106">
        <f>'92% Summary'!C27</f>
        <v>27.89411814696615</v>
      </c>
      <c r="E42" s="106">
        <f>'92% Summary'!D27</f>
        <v>292.92719140051844</v>
      </c>
      <c r="F42" s="106">
        <f>'92% Summary'!E27</f>
        <v>847.22609034214588</v>
      </c>
      <c r="G42" s="116">
        <f>'92% Summary'!F27</f>
        <v>-0.20834642892881133</v>
      </c>
      <c r="H42" s="117">
        <f>'92% Summary'!G27</f>
        <v>1.8922753339881522</v>
      </c>
      <c r="I42" s="105">
        <f>'92% Summary'!H27</f>
        <v>-2.2710661869761619</v>
      </c>
      <c r="J42" s="107">
        <f>'92% Summary'!I27</f>
        <v>-318.98210848539213</v>
      </c>
      <c r="L42" s="206"/>
      <c r="M42" s="182">
        <v>0.92</v>
      </c>
      <c r="N42" s="133">
        <f>I42*number_NWGF_gt55*'Scenario Int-14'!$E9/'Scenario Int-14'!$D9</f>
        <v>-41214515.200592339</v>
      </c>
      <c r="O42" s="134">
        <f>J42*number_NWGF_gt55*'Scenario Int-14'!$E9/'Scenario Int-14'!$D9/2000</f>
        <v>-2894387.8946109684</v>
      </c>
    </row>
    <row r="43" spans="1:15" x14ac:dyDescent="0.2">
      <c r="A43" s="206"/>
      <c r="B43" s="181">
        <v>0.95</v>
      </c>
      <c r="C43" s="108">
        <f>'95% Summary'!B14</f>
        <v>37.259998134676295</v>
      </c>
      <c r="D43" s="109">
        <f>'95% Summary'!C14</f>
        <v>30.482507382487256</v>
      </c>
      <c r="E43" s="109">
        <f>'95% Summary'!D14</f>
        <v>304.73141302429826</v>
      </c>
      <c r="F43" s="109">
        <f>'95% Summary'!E14</f>
        <v>803.70579825463562</v>
      </c>
      <c r="G43" s="118">
        <f>'95% Summary'!F14</f>
        <v>-0.1818972380967866</v>
      </c>
      <c r="H43" s="119">
        <f>'95% Summary'!G14</f>
        <v>1.6374235274213453</v>
      </c>
      <c r="I43" s="108">
        <f>'95% Summary'!H14</f>
        <v>-2.2286764296619275</v>
      </c>
      <c r="J43" s="110">
        <f>'95% Summary'!I14</f>
        <v>-311.99766866690402</v>
      </c>
      <c r="L43" s="206"/>
      <c r="M43" s="181">
        <v>0.95</v>
      </c>
      <c r="N43" s="131">
        <f>I43*number_NWGF_gt55*'Scenario Int-14'!$E10/'Scenario Int-14'!$D10</f>
        <v>-64592481.585848965</v>
      </c>
      <c r="O43" s="132">
        <f>J43*number_NWGF_gt55*'Scenario Int-14'!$E10/'Scenario Int-14'!$D10/2000</f>
        <v>-4521226.9039996555</v>
      </c>
    </row>
    <row r="44" spans="1:15" x14ac:dyDescent="0.2">
      <c r="A44" s="207"/>
      <c r="B44" s="183">
        <v>0.98</v>
      </c>
      <c r="C44" s="111">
        <f>'98% Summary'!B14</f>
        <v>42.471733365903468</v>
      </c>
      <c r="D44" s="112">
        <f>'98% Summary'!C14</f>
        <v>36.030773068892763</v>
      </c>
      <c r="E44" s="112">
        <f>'98% Summary'!D14</f>
        <v>319.04395860655927</v>
      </c>
      <c r="F44" s="112">
        <f>'98% Summary'!E14</f>
        <v>779.64844250889166</v>
      </c>
      <c r="G44" s="120">
        <f>'98% Summary'!F14</f>
        <v>-0.15165287089934365</v>
      </c>
      <c r="H44" s="121">
        <f>'98% Summary'!G14</f>
        <v>1.4437022594442657</v>
      </c>
      <c r="I44" s="111">
        <f>'98% Summary'!H14</f>
        <v>-2.2585563631230805</v>
      </c>
      <c r="J44" s="113">
        <f>'98% Summary'!I14</f>
        <v>-315.14817443691493</v>
      </c>
      <c r="L44" s="207"/>
      <c r="M44" s="183">
        <v>0.98</v>
      </c>
      <c r="N44" s="135">
        <f>I44*number_NWGF_gt55*'Scenario Int-14'!$E11/'Scenario Int-14'!$D11</f>
        <v>-98502741.216096789</v>
      </c>
      <c r="O44" s="136">
        <f>J44*number_NWGF_gt55*'Scenario Int-14'!$E11/'Scenario Int-14'!$D11/2000</f>
        <v>-6872301.1694867034</v>
      </c>
    </row>
  </sheetData>
  <mergeCells count="8">
    <mergeCell ref="A41:A44"/>
    <mergeCell ref="L41:L44"/>
    <mergeCell ref="A5:A8"/>
    <mergeCell ref="A15:A18"/>
    <mergeCell ref="L5:L8"/>
    <mergeCell ref="L15:L18"/>
    <mergeCell ref="A31:A34"/>
    <mergeCell ref="L31:L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BM71"/>
  <sheetViews>
    <sheetView workbookViewId="0">
      <selection activeCell="L30" sqref="L30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60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Int-12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Int-12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3167</v>
      </c>
      <c r="F8" s="30">
        <v>29.160659260197264</v>
      </c>
      <c r="G8" s="30">
        <v>21.653316954785282</v>
      </c>
      <c r="H8" s="30">
        <v>263.85338123701621</v>
      </c>
      <c r="I8" s="30">
        <v>877.64947625591981</v>
      </c>
      <c r="J8" s="32">
        <f>(G8-F8)/F8</f>
        <v>-0.25744761935677846</v>
      </c>
      <c r="K8" s="36">
        <f>(I8-H8)/H8</f>
        <v>2.3262771624955532</v>
      </c>
      <c r="L8" s="49">
        <f>kWh_in_MMBtu*(I8-H8)*Elec_source_E+(G8-F8)*Gas_source_E</f>
        <v>-1.8370977436959208</v>
      </c>
      <c r="M8" s="50">
        <f>(I8-H8)*Elec_emissions/1000+(G8-F8)*Gas_emissions</f>
        <v>-261.81935418663693</v>
      </c>
      <c r="N8" s="6"/>
      <c r="O8" s="16">
        <v>1</v>
      </c>
      <c r="P8" s="17" t="s">
        <v>22</v>
      </c>
      <c r="Q8" s="18">
        <v>7241</v>
      </c>
      <c r="R8" s="18">
        <v>2751</v>
      </c>
      <c r="S8" s="30">
        <v>26.656219013081131</v>
      </c>
      <c r="T8" s="30">
        <v>19.644750277426084</v>
      </c>
      <c r="U8" s="30">
        <v>252.16348634862013</v>
      </c>
      <c r="V8" s="30">
        <v>824.4035974211655</v>
      </c>
      <c r="W8" s="32">
        <f>(T8-S8)/S8</f>
        <v>-0.26303313055067096</v>
      </c>
      <c r="X8" s="36">
        <f t="shared" ref="X8:X11" si="0">(V8-U8)/U8</f>
        <v>2.2693218568584275</v>
      </c>
      <c r="Y8" s="49">
        <f>kWh_in_MMBtu*(V8-U8)*Elec_source_E+(T8-S8)*Gas_source_E</f>
        <v>-1.7262339029009253</v>
      </c>
      <c r="Z8" s="50">
        <f>(V8-U8)*Elec_emissions/1000+(T8-S8)*Gas_emissions</f>
        <v>-245.91581581640321</v>
      </c>
      <c r="AA8" s="6"/>
      <c r="AB8" s="16">
        <v>1</v>
      </c>
      <c r="AC8" s="17" t="s">
        <v>22</v>
      </c>
      <c r="AD8" s="18">
        <v>2476</v>
      </c>
      <c r="AE8" s="18">
        <v>332</v>
      </c>
      <c r="AF8" s="30">
        <v>42.863795902583313</v>
      </c>
      <c r="AG8" s="30">
        <v>30.914257148175256</v>
      </c>
      <c r="AH8" s="30">
        <v>327.43919573120729</v>
      </c>
      <c r="AI8" s="30">
        <v>1447.6165141795764</v>
      </c>
      <c r="AJ8" s="32">
        <f>(AG8-AF8)/AF8</f>
        <v>-0.27877929387228823</v>
      </c>
      <c r="AK8" s="36">
        <f t="shared" ref="AK8:AK11" si="1">(AI8-AH8)/AH8</f>
        <v>3.4210239123843786</v>
      </c>
      <c r="AL8" s="49">
        <f>kWh_in_MMBtu*(AI8-AH8)*Elec_source_E+(AG8-AF8)*Gas_source_E</f>
        <v>-1.4437256811324168</v>
      </c>
      <c r="AM8" s="50">
        <f>(AI8-AH8)*Elec_emissions/1000+(AG8-AF8)*Gas_emissions</f>
        <v>-220.37102237789077</v>
      </c>
      <c r="AO8" s="16">
        <v>1</v>
      </c>
      <c r="AP8" s="17" t="s">
        <v>22</v>
      </c>
      <c r="AQ8" s="18">
        <v>211</v>
      </c>
      <c r="AR8" s="18">
        <v>76</v>
      </c>
      <c r="AS8" s="30">
        <v>50.900853114567447</v>
      </c>
      <c r="AT8" s="30">
        <v>45.374996164232279</v>
      </c>
      <c r="AU8" s="30">
        <v>366.32996914092564</v>
      </c>
      <c r="AV8" s="30">
        <v>344.62959251592628</v>
      </c>
      <c r="AW8" s="32">
        <f>(AT8-AS8)/AS8</f>
        <v>-0.10856118536751418</v>
      </c>
      <c r="AX8" s="36">
        <f>(AU8-AT8)/AT8</f>
        <v>7.0733884321447578</v>
      </c>
      <c r="AY8" s="49">
        <f>kWh_in_MMBtu*(AV8-AU8)*Elec_source_E+(AT8-AS8)*Gas_source_E</f>
        <v>-6.2475395868499257</v>
      </c>
      <c r="AZ8" s="50">
        <f>(AV8-AU8)*Elec_emissions/1000+(AT8-AS8)*Gas_emissions</f>
        <v>-842.06086820279381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3915</v>
      </c>
      <c r="F9" s="30">
        <v>29.862149135821507</v>
      </c>
      <c r="G9" s="31">
        <v>21.934706650350279</v>
      </c>
      <c r="H9" s="31">
        <v>269.11352560105718</v>
      </c>
      <c r="I9" s="30">
        <v>936.87825985396591</v>
      </c>
      <c r="J9" s="37">
        <f t="shared" ref="J9:J11" si="2">(G9-F9)/F9</f>
        <v>-0.26546791556813198</v>
      </c>
      <c r="K9" s="38">
        <f t="shared" ref="K9:K11" si="3">(I9-H9)/H9</f>
        <v>2.4813495819709388</v>
      </c>
      <c r="L9" s="49">
        <f>kWh_in_MMBtu*(I9-H9)*Elec_source_E+(G9-F9)*Gas_source_E</f>
        <v>-1.7370368253524688</v>
      </c>
      <c r="M9" s="50">
        <f>(I9-H9)*Elec_emissions/1000+(G9-F9)*Gas_emissions</f>
        <v>-249.56148880983153</v>
      </c>
      <c r="N9" s="6"/>
      <c r="O9" s="16">
        <v>2</v>
      </c>
      <c r="P9" s="17" t="s">
        <v>23</v>
      </c>
      <c r="Q9" s="18">
        <v>7241</v>
      </c>
      <c r="R9" s="18">
        <v>3173</v>
      </c>
      <c r="S9" s="30">
        <v>27.469416543121174</v>
      </c>
      <c r="T9" s="31">
        <v>19.837697006785291</v>
      </c>
      <c r="U9" s="31">
        <v>257.02343837848474</v>
      </c>
      <c r="V9" s="30">
        <v>897.56728330253259</v>
      </c>
      <c r="W9" s="37">
        <f t="shared" ref="W9:W11" si="4">(T9-S9)/S9</f>
        <v>-0.27782605154192835</v>
      </c>
      <c r="X9" s="38">
        <f t="shared" si="0"/>
        <v>2.4921612167556595</v>
      </c>
      <c r="Y9" s="49">
        <f>kWh_in_MMBtu*(V9-U9)*Elec_source_E+(T9-S9)*Gas_source_E</f>
        <v>-1.6961297112981173</v>
      </c>
      <c r="Z9" s="50">
        <f>(V9-U9)*Elec_emissions/1000+(T9-S9)*Gas_emissions</f>
        <v>-243.42094291253557</v>
      </c>
      <c r="AA9" s="6"/>
      <c r="AB9" s="16">
        <v>2</v>
      </c>
      <c r="AC9" s="17" t="s">
        <v>23</v>
      </c>
      <c r="AD9" s="18">
        <v>2476</v>
      </c>
      <c r="AE9" s="18">
        <v>638</v>
      </c>
      <c r="AF9" s="30">
        <v>37.560020684050414</v>
      </c>
      <c r="AG9" s="31">
        <v>27.833686852956678</v>
      </c>
      <c r="AH9" s="31">
        <v>308.64384869482853</v>
      </c>
      <c r="AI9" s="30">
        <v>1225.0670280516624</v>
      </c>
      <c r="AJ9" s="37">
        <f t="shared" ref="AJ9:AJ11" si="5">(AG9-AF9)/AF9</f>
        <v>-0.25895443223821102</v>
      </c>
      <c r="AK9" s="38">
        <f t="shared" si="1"/>
        <v>2.9691930787933729</v>
      </c>
      <c r="AL9" s="49">
        <f>kWh_in_MMBtu*(AI9-AH9)*Elec_source_E+(AG9-AF9)*Gas_source_E</f>
        <v>-1.1270023886439748</v>
      </c>
      <c r="AM9" s="50">
        <f>(AI9-AH9)*Elec_emissions/1000+(AG9-AF9)*Gas_emissions</f>
        <v>-172.98832500081721</v>
      </c>
      <c r="AO9" s="16">
        <v>2</v>
      </c>
      <c r="AP9" s="17" t="s">
        <v>23</v>
      </c>
      <c r="AQ9" s="18">
        <v>211</v>
      </c>
      <c r="AR9" s="18">
        <v>89</v>
      </c>
      <c r="AS9" s="30">
        <v>51.049861506172505</v>
      </c>
      <c r="AT9" s="31">
        <v>45.609296578152026</v>
      </c>
      <c r="AU9" s="31">
        <v>377.28738090414885</v>
      </c>
      <c r="AV9" s="30">
        <v>352.4416980311201</v>
      </c>
      <c r="AW9" s="37">
        <f t="shared" ref="AW9:AX11" si="6">(AT9-AS9)/AS9</f>
        <v>-0.10657354922231577</v>
      </c>
      <c r="AX9" s="38">
        <f t="shared" si="6"/>
        <v>7.2721596080233946</v>
      </c>
      <c r="AY9" s="49">
        <f>kWh_in_MMBtu*(AV9-AU9)*Elec_source_E+(AT9-AS9)*Gas_source_E</f>
        <v>-6.1870899250682019</v>
      </c>
      <c r="AZ9" s="50">
        <f>(AV9-AU9)*Elec_emissions/1000+(AT9-AS9)*Gas_emissions</f>
        <v>-833.83641391108199</v>
      </c>
      <c r="BA9" s="6"/>
      <c r="BB9" s="16">
        <v>2</v>
      </c>
      <c r="BC9" s="17" t="s">
        <v>23</v>
      </c>
      <c r="BD9" s="18">
        <v>72</v>
      </c>
      <c r="BE9" s="18">
        <v>15</v>
      </c>
      <c r="BF9" s="30">
        <v>82.874953662949508</v>
      </c>
      <c r="BG9" s="31">
        <v>74.149621729988837</v>
      </c>
      <c r="BH9" s="31">
        <v>503.3820256957963</v>
      </c>
      <c r="BI9" s="30">
        <v>462.48815917393512</v>
      </c>
      <c r="BJ9" s="37">
        <f t="shared" ref="BJ9:BK11" si="7">(BG9-BF9)/BF9</f>
        <v>-0.10528309878092229</v>
      </c>
      <c r="BK9" s="38">
        <f t="shared" si="7"/>
        <v>5.7887335626448664</v>
      </c>
      <c r="BL9" s="49">
        <f>kWh_in_MMBtu*(BI9-BH9)*Elec_source_E+(BG9-BF9)*Gas_source_E</f>
        <v>-9.933404668000259</v>
      </c>
      <c r="BM9" s="50">
        <f>(BI9-BH9)*Elec_emissions/1000+(BG9-BF9)*Gas_emissions</f>
        <v>-1338.7056426932991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6178</v>
      </c>
      <c r="F10" s="30">
        <v>33.107361124869747</v>
      </c>
      <c r="G10" s="31">
        <v>25.798750678836626</v>
      </c>
      <c r="H10" s="31">
        <v>285.7704458813181</v>
      </c>
      <c r="I10" s="30">
        <v>885.07584515416931</v>
      </c>
      <c r="J10" s="37">
        <f t="shared" si="2"/>
        <v>-0.22075484719146052</v>
      </c>
      <c r="K10" s="38">
        <f t="shared" si="3"/>
        <v>2.097156679112107</v>
      </c>
      <c r="L10" s="49">
        <f>kWh_in_MMBtu*(I10-H10)*Elec_source_E+(G10-F10)*Gas_source_E</f>
        <v>-1.7702961931992567</v>
      </c>
      <c r="M10" s="50">
        <f>(I10-H10)*Elec_emissions/1000+(G10-F10)*Gas_emissions</f>
        <v>-252.47831100408064</v>
      </c>
      <c r="N10" s="6"/>
      <c r="O10" s="16">
        <v>3</v>
      </c>
      <c r="P10" s="17" t="s">
        <v>24</v>
      </c>
      <c r="Q10" s="18">
        <v>7241</v>
      </c>
      <c r="R10" s="18">
        <v>4724</v>
      </c>
      <c r="S10" s="30">
        <v>30.421402837293495</v>
      </c>
      <c r="T10" s="31">
        <v>23.198872917137169</v>
      </c>
      <c r="U10" s="31">
        <v>271.87482026617215</v>
      </c>
      <c r="V10" s="30">
        <v>881.76745722221585</v>
      </c>
      <c r="W10" s="37">
        <f t="shared" si="4"/>
        <v>-0.23741607048121563</v>
      </c>
      <c r="X10" s="38">
        <f t="shared" si="0"/>
        <v>2.2432847453800386</v>
      </c>
      <c r="Y10" s="49">
        <f>kWh_in_MMBtu*(V10-U10)*Elec_source_E+(T10-S10)*Gas_source_E</f>
        <v>-1.5670092543129153</v>
      </c>
      <c r="Z10" s="50">
        <f>(V10-U10)*Elec_emissions/1000+(T10-S10)*Gas_emissions</f>
        <v>-225.30513594146157</v>
      </c>
      <c r="AA10" s="6"/>
      <c r="AB10" s="16">
        <v>3</v>
      </c>
      <c r="AC10" s="17" t="s">
        <v>24</v>
      </c>
      <c r="AD10" s="18">
        <v>2476</v>
      </c>
      <c r="AE10" s="18">
        <v>1287</v>
      </c>
      <c r="AF10" s="30">
        <v>38.44363642680424</v>
      </c>
      <c r="AG10" s="31">
        <v>30.667055849547516</v>
      </c>
      <c r="AH10" s="31">
        <v>316.75916825610602</v>
      </c>
      <c r="AI10" s="30">
        <v>959.77774948871956</v>
      </c>
      <c r="AJ10" s="37">
        <f t="shared" si="5"/>
        <v>-0.20228524926519753</v>
      </c>
      <c r="AK10" s="38">
        <f t="shared" si="1"/>
        <v>2.0299920118262222</v>
      </c>
      <c r="AL10" s="49">
        <f>kWh_in_MMBtu*(AI10-AH10)*Elec_source_E+(AG10-AF10)*Gas_source_E</f>
        <v>-1.8284424812556681</v>
      </c>
      <c r="AM10" s="50">
        <f>(AI10-AH10)*Elec_emissions/1000+(AG10-AF10)*Gas_emissions</f>
        <v>-261.32166255433197</v>
      </c>
      <c r="AO10" s="16">
        <v>3</v>
      </c>
      <c r="AP10" s="17" t="s">
        <v>24</v>
      </c>
      <c r="AQ10" s="18">
        <v>211</v>
      </c>
      <c r="AR10" s="18">
        <v>132</v>
      </c>
      <c r="AS10" s="30">
        <v>61.788688122140655</v>
      </c>
      <c r="AT10" s="31">
        <v>56.387578738802198</v>
      </c>
      <c r="AU10" s="31">
        <v>418.5149357851509</v>
      </c>
      <c r="AV10" s="30">
        <v>384.22083080251429</v>
      </c>
      <c r="AW10" s="37">
        <f t="shared" si="6"/>
        <v>-8.7412591972527834E-2</v>
      </c>
      <c r="AX10" s="38">
        <f t="shared" si="6"/>
        <v>6.4221121946695092</v>
      </c>
      <c r="AY10" s="49">
        <f>kWh_in_MMBtu*(AV10-AU10)*Elec_source_E+(AT10-AS10)*Gas_source_E</f>
        <v>-6.2417685785865444</v>
      </c>
      <c r="AZ10" s="50">
        <f>(AV10-AU10)*Elec_emissions/1000+(AT10-AS10)*Gas_emissions</f>
        <v>-840.99401492394122</v>
      </c>
      <c r="BA10" s="6"/>
      <c r="BB10" s="16">
        <v>3</v>
      </c>
      <c r="BC10" s="17" t="s">
        <v>24</v>
      </c>
      <c r="BD10" s="18">
        <v>72</v>
      </c>
      <c r="BE10" s="18">
        <v>35</v>
      </c>
      <c r="BF10" s="30">
        <v>91.242946075755185</v>
      </c>
      <c r="BG10" s="31">
        <v>82.329850325923402</v>
      </c>
      <c r="BH10" s="31">
        <v>521.1469328039035</v>
      </c>
      <c r="BI10" s="30">
        <v>473.65686247961361</v>
      </c>
      <c r="BJ10" s="37">
        <f t="shared" si="7"/>
        <v>-9.7685313037038646E-2</v>
      </c>
      <c r="BK10" s="38">
        <f t="shared" si="7"/>
        <v>5.3299876137368445</v>
      </c>
      <c r="BL10" s="49">
        <f>kWh_in_MMBtu*(BI10-BH10)*Elec_source_E+(BG10-BF10)*Gas_source_E</f>
        <v>-10.206263956042301</v>
      </c>
      <c r="BM10" s="50">
        <f>(BI10-BH10)*Elec_emissions/1000+(BG10-BF10)*Gas_emissions</f>
        <v>-1375.3529576680032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8978</v>
      </c>
      <c r="F11" s="39">
        <v>39.361727718344397</v>
      </c>
      <c r="G11" s="40">
        <v>32.407848079080907</v>
      </c>
      <c r="H11" s="40">
        <v>305.37872522386579</v>
      </c>
      <c r="I11" s="39">
        <v>841.92797983997741</v>
      </c>
      <c r="J11" s="41">
        <f t="shared" si="2"/>
        <v>-0.17666601651793498</v>
      </c>
      <c r="K11" s="42">
        <f t="shared" si="3"/>
        <v>1.7569961830929128</v>
      </c>
      <c r="L11" s="51">
        <f>kWh_in_MMBtu*(I11-H11)*Elec_source_E+(G11-F11)*Gas_source_E</f>
        <v>-2.0324618506503729</v>
      </c>
      <c r="M11" s="52">
        <f>(I11-H11)*Elec_emissions/1000+(G11-F11)*Gas_emissions</f>
        <v>-286.39665919119761</v>
      </c>
      <c r="N11" s="6"/>
      <c r="O11" s="19">
        <v>4</v>
      </c>
      <c r="P11" s="14" t="s">
        <v>25</v>
      </c>
      <c r="Q11" s="13">
        <v>7241</v>
      </c>
      <c r="R11" s="13">
        <v>7045</v>
      </c>
      <c r="S11" s="39">
        <v>38.26510383683042</v>
      </c>
      <c r="T11" s="40">
        <v>31.754614125111775</v>
      </c>
      <c r="U11" s="40">
        <v>296.53683550759968</v>
      </c>
      <c r="V11" s="39">
        <v>815.14568872970733</v>
      </c>
      <c r="W11" s="41">
        <f t="shared" si="4"/>
        <v>-0.17014169723622322</v>
      </c>
      <c r="X11" s="42">
        <f t="shared" si="0"/>
        <v>1.7488851000057857</v>
      </c>
      <c r="Y11" s="51">
        <f>kWh_in_MMBtu*(V11-U11)*Elec_source_E+(T11-S11)*Gas_source_E</f>
        <v>-1.7346487681004774</v>
      </c>
      <c r="Z11" s="52">
        <f>(V11-U11)*Elec_emissions/1000+(T11-S11)*Gas_emissions</f>
        <v>-245.82180631384233</v>
      </c>
      <c r="AA11" s="6"/>
      <c r="AB11" s="19">
        <v>4</v>
      </c>
      <c r="AC11" s="14" t="s">
        <v>25</v>
      </c>
      <c r="AD11" s="13">
        <v>2476</v>
      </c>
      <c r="AE11" s="13">
        <v>1670</v>
      </c>
      <c r="AF11" s="39">
        <v>36.818636949267251</v>
      </c>
      <c r="AG11" s="40">
        <v>27.941609439862621</v>
      </c>
      <c r="AH11" s="40">
        <v>312.29391744626355</v>
      </c>
      <c r="AI11" s="39">
        <v>1005.1707902069387</v>
      </c>
      <c r="AJ11" s="41">
        <f t="shared" si="5"/>
        <v>-0.24110147047638866</v>
      </c>
      <c r="AK11" s="42">
        <f t="shared" si="1"/>
        <v>2.2186691256319411</v>
      </c>
      <c r="AL11" s="51">
        <f>kWh_in_MMBtu*(AI11-AH11)*Elec_source_E+(AG11-AF11)*Gas_source_E</f>
        <v>-2.5124555206075696</v>
      </c>
      <c r="AM11" s="52">
        <f>(AI11-AH11)*Elec_emissions/1000+(AG11-AF11)*Gas_emissions</f>
        <v>-354.71170057849065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87.271785715714856</v>
      </c>
      <c r="AT11" s="40">
        <v>81.159004359295523</v>
      </c>
      <c r="AU11" s="40">
        <v>510.28447315900661</v>
      </c>
      <c r="AV11" s="39">
        <v>540.95275436090731</v>
      </c>
      <c r="AW11" s="41">
        <f t="shared" si="6"/>
        <v>-7.0043042047191861E-2</v>
      </c>
      <c r="AX11" s="42">
        <f t="shared" si="6"/>
        <v>5.2874659095120027</v>
      </c>
      <c r="AY11" s="51">
        <f>kWh_in_MMBtu*(AV11-AU11)*Elec_source_E+(AT11-AS11)*Gas_source_E</f>
        <v>-6.3458589373657057</v>
      </c>
      <c r="AZ11" s="52">
        <f>(AV11-AU11)*Elec_emissions/1000+(AT11-AS11)*Gas_emissions</f>
        <v>-856.52037855335539</v>
      </c>
      <c r="BA11" s="6"/>
      <c r="BB11" s="19">
        <v>4</v>
      </c>
      <c r="BC11" s="14" t="s">
        <v>25</v>
      </c>
      <c r="BD11" s="13">
        <v>72</v>
      </c>
      <c r="BE11" s="13">
        <v>55</v>
      </c>
      <c r="BF11" s="39">
        <v>75.859632557838353</v>
      </c>
      <c r="BG11" s="40">
        <v>67.324415841300294</v>
      </c>
      <c r="BH11" s="40">
        <v>453.05775193643257</v>
      </c>
      <c r="BI11" s="39">
        <v>454.08424272514674</v>
      </c>
      <c r="BJ11" s="41">
        <f t="shared" si="7"/>
        <v>-0.11251328840843615</v>
      </c>
      <c r="BK11" s="42">
        <f t="shared" si="7"/>
        <v>5.7294717120813603</v>
      </c>
      <c r="BL11" s="51">
        <f>kWh_in_MMBtu*(BI11-BH11)*Elec_source_E+(BG11-BF11)*Gas_source_E</f>
        <v>-9.292773554278682</v>
      </c>
      <c r="BM11" s="52">
        <f>(BI11-BH11)*Elec_emissions/1000+(BG11-BF11)*Gas_emissions</f>
        <v>-1253.269127863452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798</v>
      </c>
      <c r="F23" s="30">
        <v>41.489253966772317</v>
      </c>
      <c r="G23" s="30">
        <v>32.00555959273904</v>
      </c>
      <c r="H23" s="30">
        <v>298.07662571372958</v>
      </c>
      <c r="I23" s="30">
        <v>1100.7074512889767</v>
      </c>
      <c r="J23" s="32">
        <f>(G23-F23)/F23</f>
        <v>-0.22858194513761385</v>
      </c>
      <c r="K23" s="36">
        <f t="shared" ref="K23:K26" si="8">(I23-H23)/H23</f>
        <v>2.6926996494723054</v>
      </c>
      <c r="L23" s="49">
        <f>kWh_in_MMBtu*(I23-H23)*Elec_source_E+(G23-F23)*Gas_source_E</f>
        <v>-2.0389999698059516</v>
      </c>
      <c r="M23" s="50">
        <f>(I23-H23)*Elec_emissions/1000+(G23-F23)*Gas_emissions</f>
        <v>-293.37515878899762</v>
      </c>
      <c r="N23" s="6"/>
      <c r="O23" s="16">
        <v>1</v>
      </c>
      <c r="P23" s="17" t="s">
        <v>22</v>
      </c>
      <c r="Q23" s="18">
        <v>3779</v>
      </c>
      <c r="R23" s="18">
        <v>565</v>
      </c>
      <c r="S23" s="30">
        <v>36.936314459950296</v>
      </c>
      <c r="T23" s="30">
        <v>29.195934513758719</v>
      </c>
      <c r="U23" s="30">
        <v>273.72741151905001</v>
      </c>
      <c r="V23" s="30">
        <v>888.26283655008945</v>
      </c>
      <c r="W23" s="32">
        <f>(T23-S23)/S23</f>
        <v>-0.20956015940855172</v>
      </c>
      <c r="X23" s="36">
        <f t="shared" ref="X23:X26" si="9">(V23-U23)/U23</f>
        <v>2.2450635163671615</v>
      </c>
      <c r="Y23" s="49">
        <f>kWh_in_MMBtu*(V23-U23)*Elec_source_E+(T23-S23)*Gas_source_E</f>
        <v>-2.0834649986976252</v>
      </c>
      <c r="Z23" s="50">
        <f>(V23-U23)*Elec_emissions/1000+(T23-S23)*Gas_emissions</f>
        <v>-295.06197020259424</v>
      </c>
      <c r="AA23" s="6"/>
      <c r="AB23" s="16">
        <v>1</v>
      </c>
      <c r="AC23" s="17" t="s">
        <v>22</v>
      </c>
      <c r="AD23" s="18">
        <v>1341</v>
      </c>
      <c r="AE23" s="18">
        <v>203</v>
      </c>
      <c r="AF23" s="30">
        <v>49.047761735818376</v>
      </c>
      <c r="AG23" s="30">
        <v>34.537738004360065</v>
      </c>
      <c r="AH23" s="30">
        <v>341.96725533302032</v>
      </c>
      <c r="AI23" s="30">
        <v>1790.5791933356422</v>
      </c>
      <c r="AJ23" s="32">
        <f>(AG23-AF23)/AF23</f>
        <v>-0.29583457466647245</v>
      </c>
      <c r="AK23" s="36">
        <f t="shared" ref="AK23:AK26" si="10">(AI23-AH23)/AH23</f>
        <v>4.2361130061763079</v>
      </c>
      <c r="AL23" s="49">
        <f>kWh_in_MMBtu*(AI23-AH23)*Elec_source_E+(AG23-AF23)*Gas_source_E</f>
        <v>-0.83903965073667486</v>
      </c>
      <c r="AM23" s="50">
        <f>(AI23-AH23)*Elec_emissions/1000+(AG23-AF23)*Gas_emissions</f>
        <v>-146.34707674757578</v>
      </c>
      <c r="AO23" s="16">
        <v>1</v>
      </c>
      <c r="AP23" s="17" t="s">
        <v>22</v>
      </c>
      <c r="AQ23" s="18">
        <v>133</v>
      </c>
      <c r="AR23" s="18">
        <v>23</v>
      </c>
      <c r="AS23" s="30">
        <v>61.581150998461197</v>
      </c>
      <c r="AT23" s="30">
        <v>54.832428357575388</v>
      </c>
      <c r="AU23" s="30">
        <v>379.50576889975861</v>
      </c>
      <c r="AV23" s="30">
        <v>370.89646277009405</v>
      </c>
      <c r="AW23" s="32">
        <f>(AT23-AS23)/AS23</f>
        <v>-0.10959071942410507</v>
      </c>
      <c r="AX23" s="36">
        <f t="shared" ref="AX23:AX26" si="11">(AV23-AU23)/AU23</f>
        <v>-2.2685573804646416E-2</v>
      </c>
      <c r="AY23" s="49">
        <f>kWh_in_MMBtu*(AV23-AU23)*Elec_source_E+(AT23-AS23)*Gas_source_E</f>
        <v>-7.4451174367518718</v>
      </c>
      <c r="AZ23" s="50">
        <f>(AV23-AU23)*Elec_emissions/1000+(AT23-AS23)*Gas_emissions</f>
        <v>-1003.8690306364359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1213</v>
      </c>
      <c r="F24" s="30">
        <v>40.752484495312324</v>
      </c>
      <c r="G24" s="31">
        <v>32.928710290120556</v>
      </c>
      <c r="H24" s="31">
        <v>302.60368802525994</v>
      </c>
      <c r="I24" s="30">
        <v>946.89635594941399</v>
      </c>
      <c r="J24" s="37">
        <f t="shared" ref="J24:J26" si="13">(G24-F24)/F24</f>
        <v>-0.19198275398624398</v>
      </c>
      <c r="K24" s="38">
        <f t="shared" si="8"/>
        <v>2.1291633030935548</v>
      </c>
      <c r="L24" s="49">
        <f>kWh_in_MMBtu*(I24-H24)*Elec_source_E+(G24-F24)*Gas_source_E</f>
        <v>-1.8667110283489352</v>
      </c>
      <c r="M24" s="50">
        <f>(I24-H24)*Elec_emissions/1000+(G24-F24)*Gas_emissions</f>
        <v>-266.51184337200482</v>
      </c>
      <c r="N24" s="6"/>
      <c r="O24" s="16">
        <v>2</v>
      </c>
      <c r="P24" s="17" t="s">
        <v>23</v>
      </c>
      <c r="Q24" s="18">
        <v>3779</v>
      </c>
      <c r="R24" s="18">
        <v>783</v>
      </c>
      <c r="S24" s="30">
        <v>37.364535182291377</v>
      </c>
      <c r="T24" s="31">
        <v>30.498487363763072</v>
      </c>
      <c r="U24" s="31">
        <v>280.42969689705689</v>
      </c>
      <c r="V24" s="30">
        <v>815.88683264512474</v>
      </c>
      <c r="W24" s="37">
        <f t="shared" ref="W24:W26" si="14">(T24-S24)/S24</f>
        <v>-0.18375841650460067</v>
      </c>
      <c r="X24" s="38">
        <f t="shared" si="9"/>
        <v>1.9094166619044959</v>
      </c>
      <c r="Y24" s="49">
        <f>kWh_in_MMBtu*(V24-U24)*Elec_source_E+(T24-S24)*Gas_source_E</f>
        <v>-1.9480163473464724</v>
      </c>
      <c r="Z24" s="50">
        <f>(V24-U24)*Elec_emissions/1000+(T24-S24)*Gas_emissions</f>
        <v>-274.98311335876031</v>
      </c>
      <c r="AA24" s="6"/>
      <c r="AB24" s="16">
        <v>2</v>
      </c>
      <c r="AC24" s="17" t="s">
        <v>23</v>
      </c>
      <c r="AD24" s="18">
        <v>1341</v>
      </c>
      <c r="AE24" s="18">
        <v>386</v>
      </c>
      <c r="AF24" s="30">
        <v>44.159417671339241</v>
      </c>
      <c r="AG24" s="31">
        <v>34.302850358839301</v>
      </c>
      <c r="AH24" s="31">
        <v>330.28096583978783</v>
      </c>
      <c r="AI24" s="30">
        <v>1271.4929696424388</v>
      </c>
      <c r="AJ24" s="37">
        <f t="shared" ref="AJ24:AJ26" si="15">(AG24-AF24)/AF24</f>
        <v>-0.22320419589448395</v>
      </c>
      <c r="AK24" s="38">
        <f t="shared" si="10"/>
        <v>2.8497312928993086</v>
      </c>
      <c r="AL24" s="49">
        <f>kWh_in_MMBtu*(AI24-AH24)*Elec_source_E+(AG24-AF24)*Gas_source_E</f>
        <v>-1.0126705768597493</v>
      </c>
      <c r="AM24" s="50">
        <f>(AI24-AH24)*Elec_emissions/1000+(AG24-AF24)*Gas_emissions</f>
        <v>-158.13725292253571</v>
      </c>
      <c r="AO24" s="16">
        <v>2</v>
      </c>
      <c r="AP24" s="17" t="s">
        <v>23</v>
      </c>
      <c r="AQ24" s="18">
        <v>133</v>
      </c>
      <c r="AR24" s="18">
        <v>31</v>
      </c>
      <c r="AS24" s="30">
        <v>62.997601428548968</v>
      </c>
      <c r="AT24" s="31">
        <v>56.963753213399514</v>
      </c>
      <c r="AU24" s="31">
        <v>416.43491313066852</v>
      </c>
      <c r="AV24" s="30">
        <v>402.07651316826349</v>
      </c>
      <c r="AW24" s="37">
        <f t="shared" ref="AW24:AW26" si="16">(AT24-AS24)/AS24</f>
        <v>-9.5779015046992919E-2</v>
      </c>
      <c r="AX24" s="38">
        <f t="shared" si="11"/>
        <v>-3.4479337609956029E-2</v>
      </c>
      <c r="AY24" s="49">
        <f>kWh_in_MMBtu*(AV24-AU24)*Elec_source_E+(AT24-AS24)*Gas_source_E</f>
        <v>-6.7253429531814994</v>
      </c>
      <c r="AZ24" s="50">
        <f>(AV24-AU24)*Elec_emissions/1000+(AT24-AS24)*Gas_emissions</f>
        <v>-906.66679733541207</v>
      </c>
      <c r="BA24" s="6"/>
      <c r="BB24" s="16">
        <v>2</v>
      </c>
      <c r="BC24" s="17" t="s">
        <v>23</v>
      </c>
      <c r="BD24" s="18">
        <v>46</v>
      </c>
      <c r="BE24" s="18">
        <v>13</v>
      </c>
      <c r="BF24" s="30">
        <v>90.6055215121321</v>
      </c>
      <c r="BG24" s="31">
        <v>81.187183689410531</v>
      </c>
      <c r="BH24" s="31">
        <v>544.91429100270466</v>
      </c>
      <c r="BI24" s="30">
        <v>498.86397040834976</v>
      </c>
      <c r="BJ24" s="37">
        <f t="shared" ref="BJ24:BJ26" si="17">(BG24-BF24)/BF24</f>
        <v>-0.10394882856516036</v>
      </c>
      <c r="BK24" s="38">
        <f t="shared" si="12"/>
        <v>-8.4509291377946869E-2</v>
      </c>
      <c r="BL24" s="49">
        <f>kWh_in_MMBtu*(BI24-BH24)*Elec_source_E+(BG24-BF24)*Gas_source_E</f>
        <v>-10.742092553732361</v>
      </c>
      <c r="BM24" s="50">
        <f>(BI24-BH24)*Elec_emissions/1000+(BG24-BF24)*Gas_emissions</f>
        <v>-1447.6490696031688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2442</v>
      </c>
      <c r="F25" s="30">
        <v>41.157274958922798</v>
      </c>
      <c r="G25" s="31">
        <v>35.756299300423592</v>
      </c>
      <c r="H25" s="31">
        <v>310.04493481596774</v>
      </c>
      <c r="I25" s="30">
        <v>697.79753313252331</v>
      </c>
      <c r="J25" s="37">
        <f t="shared" si="13"/>
        <v>-0.13122772739180799</v>
      </c>
      <c r="K25" s="38">
        <f t="shared" si="8"/>
        <v>1.2506335526710426</v>
      </c>
      <c r="L25" s="49">
        <f>kWh_in_MMBtu*(I25-H25)*Elec_source_E+(G25-F25)*Gas_source_E</f>
        <v>-1.8781730307799842</v>
      </c>
      <c r="M25" s="50">
        <f>(I25-H25)*Elec_emissions/1000+(G25-F25)*Gas_emissions</f>
        <v>-262.17950846805888</v>
      </c>
      <c r="N25" s="6"/>
      <c r="O25" s="16">
        <v>3</v>
      </c>
      <c r="P25" s="17" t="s">
        <v>24</v>
      </c>
      <c r="Q25" s="18">
        <v>3779</v>
      </c>
      <c r="R25" s="18">
        <v>1567</v>
      </c>
      <c r="S25" s="30">
        <v>38.585331885082269</v>
      </c>
      <c r="T25" s="31">
        <v>33.715764796792527</v>
      </c>
      <c r="U25" s="31">
        <v>291.46805438772731</v>
      </c>
      <c r="V25" s="30">
        <v>627.27310953149754</v>
      </c>
      <c r="W25" s="37">
        <f t="shared" si="14"/>
        <v>-0.12620254512239656</v>
      </c>
      <c r="X25" s="38">
        <f t="shared" si="9"/>
        <v>1.1521161584900943</v>
      </c>
      <c r="Y25" s="49">
        <f>kWh_in_MMBtu*(V25-U25)*Elec_source_E+(T25-S25)*Gas_source_E</f>
        <v>-1.8360121278352786</v>
      </c>
      <c r="Z25" s="50">
        <f>(V25-U25)*Elec_emissions/1000+(T25-S25)*Gas_emissions</f>
        <v>-255.30330935442544</v>
      </c>
      <c r="AA25" s="6"/>
      <c r="AB25" s="16">
        <v>3</v>
      </c>
      <c r="AC25" s="17" t="s">
        <v>24</v>
      </c>
      <c r="AD25" s="18">
        <v>1341</v>
      </c>
      <c r="AE25" s="18">
        <v>792</v>
      </c>
      <c r="AF25" s="30">
        <v>42.327105774955243</v>
      </c>
      <c r="AG25" s="31">
        <v>35.933888728085662</v>
      </c>
      <c r="AH25" s="31">
        <v>329.99462664929479</v>
      </c>
      <c r="AI25" s="30">
        <v>864.84102393420164</v>
      </c>
      <c r="AJ25" s="37">
        <f t="shared" si="15"/>
        <v>-0.15104309472187957</v>
      </c>
      <c r="AK25" s="38">
        <f t="shared" si="10"/>
        <v>1.6207730492936796</v>
      </c>
      <c r="AL25" s="49">
        <f>kWh_in_MMBtu*(AI25-AH25)*Elec_source_E+(AG25-AF25)*Gas_source_E</f>
        <v>-1.4389450994117254</v>
      </c>
      <c r="AM25" s="50">
        <f>(AI25-AH25)*Elec_emissions/1000+(AG25-AF25)*Gas_emissions</f>
        <v>-206.31455665330691</v>
      </c>
      <c r="AO25" s="16">
        <v>3</v>
      </c>
      <c r="AP25" s="17" t="s">
        <v>24</v>
      </c>
      <c r="AQ25" s="18">
        <v>133</v>
      </c>
      <c r="AR25" s="18">
        <v>59</v>
      </c>
      <c r="AS25" s="30">
        <v>69.195482040182497</v>
      </c>
      <c r="AT25" s="31">
        <v>64.105885885763939</v>
      </c>
      <c r="AU25" s="31">
        <v>430.55949139133384</v>
      </c>
      <c r="AV25" s="30">
        <v>399.33465952321592</v>
      </c>
      <c r="AW25" s="37">
        <f t="shared" si="16"/>
        <v>-7.3553879593800359E-2</v>
      </c>
      <c r="AX25" s="38">
        <f t="shared" si="11"/>
        <v>-7.2521527204559497E-2</v>
      </c>
      <c r="AY25" s="49">
        <f>kWh_in_MMBtu*(AV25-AU25)*Elec_source_E+(AT25-AS25)*Gas_source_E</f>
        <v>-5.8704866066819825</v>
      </c>
      <c r="AZ25" s="50">
        <f>(AV25-AU25)*Elec_emissions/1000+(AT25-AS25)*Gas_emissions</f>
        <v>-790.99236912346498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101.55204881792649</v>
      </c>
      <c r="BG25" s="31">
        <v>93.43301313151953</v>
      </c>
      <c r="BH25" s="31">
        <v>568.35563736222502</v>
      </c>
      <c r="BI25" s="30">
        <v>523.74072525027736</v>
      </c>
      <c r="BJ25" s="37">
        <f t="shared" si="17"/>
        <v>-7.994950157001407E-2</v>
      </c>
      <c r="BK25" s="38">
        <f t="shared" si="12"/>
        <v>-7.8498231000238394E-2</v>
      </c>
      <c r="BL25" s="49">
        <f>kWh_in_MMBtu*(BI25-BH25)*Elec_source_E+(BG25-BF25)*Gas_source_E</f>
        <v>-9.3110128466109785</v>
      </c>
      <c r="BM25" s="50">
        <f>(BI25-BH25)*Elec_emissions/1000+(BG25-BF25)*Gas_emissions</f>
        <v>-1254.6831363721481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4729</v>
      </c>
      <c r="F26" s="39">
        <v>49.431351223953534</v>
      </c>
      <c r="G26" s="40">
        <v>44.940107121114913</v>
      </c>
      <c r="H26" s="40">
        <v>334.9218737643684</v>
      </c>
      <c r="I26" s="39">
        <v>585.62077198394195</v>
      </c>
      <c r="J26" s="41">
        <f t="shared" si="13"/>
        <v>-9.085821025791109E-2</v>
      </c>
      <c r="K26" s="42">
        <f t="shared" si="8"/>
        <v>0.74852948659886798</v>
      </c>
      <c r="L26" s="51">
        <f>kWh_in_MMBtu*(I26-H26)*Elec_source_E+(G26-F26)*Gas_source_E</f>
        <v>-2.3035342642241621</v>
      </c>
      <c r="M26" s="52">
        <f>(I26-H26)*Elec_emissions/1000+(G26-F26)*Gas_emissions</f>
        <v>-316.40441409895413</v>
      </c>
      <c r="N26" s="6"/>
      <c r="O26" s="19">
        <v>4</v>
      </c>
      <c r="P26" s="14" t="s">
        <v>25</v>
      </c>
      <c r="Q26" s="13">
        <v>3779</v>
      </c>
      <c r="R26" s="13">
        <v>3676</v>
      </c>
      <c r="S26" s="39">
        <v>48.746214808823105</v>
      </c>
      <c r="T26" s="40">
        <v>45.020563885810887</v>
      </c>
      <c r="U26" s="40">
        <v>326.51435437002647</v>
      </c>
      <c r="V26" s="39">
        <v>515.3905087638708</v>
      </c>
      <c r="W26" s="41">
        <f t="shared" si="14"/>
        <v>-7.6429543045009346E-2</v>
      </c>
      <c r="X26" s="42">
        <f t="shared" si="9"/>
        <v>0.57846202430597604</v>
      </c>
      <c r="Y26" s="51">
        <f>kWh_in_MMBtu*(V26-U26)*Elec_source_E+(T26-S26)*Gas_source_E</f>
        <v>-2.1082097052794797</v>
      </c>
      <c r="Z26" s="52">
        <f>(V26-U26)*Elec_emissions/1000+(T26-S26)*Gas_emissions</f>
        <v>-288.64592754707792</v>
      </c>
      <c r="AA26" s="6"/>
      <c r="AB26" s="19">
        <v>4</v>
      </c>
      <c r="AC26" s="14" t="s">
        <v>25</v>
      </c>
      <c r="AD26" s="13">
        <v>1341</v>
      </c>
      <c r="AE26" s="13">
        <v>891</v>
      </c>
      <c r="AF26" s="39">
        <v>42.633431414832813</v>
      </c>
      <c r="AG26" s="40">
        <v>35.313969987525176</v>
      </c>
      <c r="AH26" s="40">
        <v>329.78207715168952</v>
      </c>
      <c r="AI26" s="39">
        <v>873.76782231246659</v>
      </c>
      <c r="AJ26" s="41">
        <f t="shared" si="15"/>
        <v>-0.17168361035938304</v>
      </c>
      <c r="AK26" s="42">
        <f t="shared" si="10"/>
        <v>1.6495309565005876</v>
      </c>
      <c r="AL26" s="51">
        <f>kWh_in_MMBtu*(AI26-AH26)*Elec_source_E+(AG26-AF26)*Gas_source_E</f>
        <v>-2.3540617286718577</v>
      </c>
      <c r="AM26" s="52">
        <f>(AI26-AH26)*Elec_emissions/1000+(AG26-AF26)*Gas_emissions</f>
        <v>-329.93877890073281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104.45832153920112</v>
      </c>
      <c r="AT26" s="40">
        <v>98.866247519550669</v>
      </c>
      <c r="AU26" s="40">
        <v>560.40925949729888</v>
      </c>
      <c r="AV26" s="39">
        <v>610.96176441338503</v>
      </c>
      <c r="AW26" s="41">
        <f t="shared" si="16"/>
        <v>-5.3534021390070491E-2</v>
      </c>
      <c r="AX26" s="42">
        <f t="shared" si="11"/>
        <v>9.0206405514129104E-2</v>
      </c>
      <c r="AY26" s="51">
        <f>kWh_in_MMBtu*(AV26-AU26)*Elec_source_E+(AT26-AS26)*Gas_source_E</f>
        <v>-5.5727092423221416</v>
      </c>
      <c r="AZ26" s="52">
        <f>(AV26-AU26)*Elec_emissions/1000+(AT26-AS26)*Gas_emissions</f>
        <v>-752.70717564669621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93.868909691572526</v>
      </c>
      <c r="BG26" s="40">
        <v>84.650446721410461</v>
      </c>
      <c r="BH26" s="40">
        <v>527.80437158366226</v>
      </c>
      <c r="BI26" s="39">
        <v>527.28004506021739</v>
      </c>
      <c r="BJ26" s="41">
        <f t="shared" si="17"/>
        <v>-9.8205710500435167E-2</v>
      </c>
      <c r="BK26" s="42">
        <f t="shared" si="12"/>
        <v>-9.9341072502230881E-4</v>
      </c>
      <c r="BL26" s="51">
        <f>kWh_in_MMBtu*(BI26-BH26)*Elec_source_E+(BG26-BF26)*Gas_source_E</f>
        <v>-10.053545536252885</v>
      </c>
      <c r="BM26" s="52">
        <f>(BI26-BH26)*Elec_emissions/1000+(BG26-BF26)*Gas_emissions</f>
        <v>-1355.8331180080759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2369</v>
      </c>
      <c r="F38" s="30">
        <v>25.007759903571294</v>
      </c>
      <c r="G38" s="30">
        <v>18.166153752975632</v>
      </c>
      <c r="H38" s="30">
        <v>252.32524738627004</v>
      </c>
      <c r="I38" s="30">
        <v>802.51217609704327</v>
      </c>
      <c r="J38" s="32">
        <f>(G38-F38)/F38</f>
        <v>-0.27357932805563406</v>
      </c>
      <c r="K38" s="36">
        <f t="shared" ref="K38:K41" si="18">(I38-H38)/H38</f>
        <v>2.1804672120999613</v>
      </c>
      <c r="L38" s="49">
        <f>kWh_in_MMBtu*(I38-H38)*Elec_source_E+(G38-F38)*Gas_source_E</f>
        <v>-1.7690867785478046</v>
      </c>
      <c r="M38" s="50">
        <f>(I38-H38)*Elec_emissions/1000+(G38-F38)*Gas_emissions</f>
        <v>-251.18975010360793</v>
      </c>
      <c r="N38" s="6"/>
      <c r="O38" s="16">
        <v>1</v>
      </c>
      <c r="P38" s="17" t="s">
        <v>22</v>
      </c>
      <c r="Q38" s="18">
        <v>3462</v>
      </c>
      <c r="R38" s="18">
        <v>2186</v>
      </c>
      <c r="S38" s="30">
        <v>23.999195258515265</v>
      </c>
      <c r="T38" s="30">
        <v>17.176123061722574</v>
      </c>
      <c r="U38" s="30">
        <v>246.59001072131301</v>
      </c>
      <c r="V38" s="30">
        <v>807.89835034529995</v>
      </c>
      <c r="W38" s="32">
        <f>(T38-S38)/S38</f>
        <v>-0.28430420784095939</v>
      </c>
      <c r="X38" s="36">
        <f t="shared" ref="X38:X41" si="19">(V38-U38)/U38</f>
        <v>2.2762817438633274</v>
      </c>
      <c r="Y38" s="49">
        <f>kWh_in_MMBtu*(V38-U38)*Elec_source_E+(T38-S38)*Gas_source_E</f>
        <v>-1.6339029014713233</v>
      </c>
      <c r="Z38" s="50">
        <f>(V38-U38)*Elec_emissions/1000+(T38-S38)*Gas_emissions</f>
        <v>-233.21335596818972</v>
      </c>
      <c r="AA38" s="6"/>
      <c r="AB38" s="16">
        <v>1</v>
      </c>
      <c r="AC38" s="17" t="s">
        <v>22</v>
      </c>
      <c r="AD38" s="18">
        <v>1135</v>
      </c>
      <c r="AE38" s="18">
        <v>129</v>
      </c>
      <c r="AF38" s="30">
        <v>33.132438816174684</v>
      </c>
      <c r="AG38" s="30">
        <v>25.212190374489047</v>
      </c>
      <c r="AH38" s="30">
        <v>304.57721046633856</v>
      </c>
      <c r="AI38" s="30">
        <v>907.91555395724095</v>
      </c>
      <c r="AJ38" s="32">
        <f>(AG38-AF38)/AF38</f>
        <v>-0.23904815717396294</v>
      </c>
      <c r="AK38" s="36">
        <f t="shared" ref="AK38:AK41" si="20">(AI38-AH38)/AH38</f>
        <v>1.9809044234370992</v>
      </c>
      <c r="AL38" s="49">
        <f>kWh_in_MMBtu*(AI38-AH38)*Elec_source_E+(AG38-AF38)*Gas_source_E</f>
        <v>-2.3952858684994309</v>
      </c>
      <c r="AM38" s="50">
        <f>(AI38-AH38)*Elec_emissions/1000+(AG38-AF38)*Gas_emissions</f>
        <v>-336.85831666436502</v>
      </c>
      <c r="AO38" s="16">
        <v>1</v>
      </c>
      <c r="AP38" s="17" t="s">
        <v>22</v>
      </c>
      <c r="AQ38" s="18">
        <v>78</v>
      </c>
      <c r="AR38" s="18">
        <v>53</v>
      </c>
      <c r="AS38" s="30">
        <v>46.266006863066394</v>
      </c>
      <c r="AT38" s="30">
        <v>41.27082747655507</v>
      </c>
      <c r="AU38" s="30">
        <v>360.61216924558295</v>
      </c>
      <c r="AV38" s="30">
        <v>333.2307620282686</v>
      </c>
      <c r="AW38" s="32">
        <f>(AT38-AS38)/AS38</f>
        <v>-0.10796651202891938</v>
      </c>
      <c r="AX38" s="36">
        <f t="shared" ref="AX38:AX41" si="21">(AV38-AU38)/AU38</f>
        <v>-7.5930347205413223E-2</v>
      </c>
      <c r="AY38" s="49">
        <f>kWh_in_MMBtu*(AV38-AU38)*Elec_source_E+(AT38-AS38)*Gas_source_E</f>
        <v>-5.7278359916094796</v>
      </c>
      <c r="AZ38" s="50">
        <f>(AV38-AU38)*Elec_emissions/1000+(AT38-AS38)*Gas_emissions</f>
        <v>-771.84223167498953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2702</v>
      </c>
      <c r="F39" s="30">
        <v>24.973186592867215</v>
      </c>
      <c r="G39" s="31">
        <v>16.999204646263941</v>
      </c>
      <c r="H39" s="31">
        <v>254.07889679996251</v>
      </c>
      <c r="I39" s="30">
        <v>932.38086882369782</v>
      </c>
      <c r="J39" s="37">
        <f t="shared" ref="J39:J41" si="23">(G39-F39)/F39</f>
        <v>-0.31930174056685201</v>
      </c>
      <c r="K39" s="38">
        <f t="shared" si="18"/>
        <v>2.6696509649826039</v>
      </c>
      <c r="L39" s="49">
        <f>kWh_in_MMBtu*(I39-H39)*Elec_source_E+(G39-F39)*Gas_source_E</f>
        <v>-1.6788226106097337</v>
      </c>
      <c r="M39" s="50">
        <f>(I39-H39)*Elec_emissions/1000+(G39-F39)*Gas_emissions</f>
        <v>-241.95202171733058</v>
      </c>
      <c r="N39" s="6"/>
      <c r="O39" s="16">
        <v>2</v>
      </c>
      <c r="P39" s="17" t="s">
        <v>23</v>
      </c>
      <c r="Q39" s="18">
        <v>3462</v>
      </c>
      <c r="R39" s="18">
        <v>2390</v>
      </c>
      <c r="S39" s="30">
        <v>24.22762662911687</v>
      </c>
      <c r="T39" s="31">
        <v>16.34506150489668</v>
      </c>
      <c r="U39" s="31">
        <v>249.35519552491056</v>
      </c>
      <c r="V39" s="30">
        <v>924.3270292710464</v>
      </c>
      <c r="W39" s="37">
        <f t="shared" ref="W39:W41" si="24">(T39-S39)/S39</f>
        <v>-0.3253544082088044</v>
      </c>
      <c r="X39" s="38">
        <f t="shared" si="19"/>
        <v>2.706868939808019</v>
      </c>
      <c r="Y39" s="49">
        <f>kWh_in_MMBtu*(V39-U39)*Elec_source_E+(T39-S39)*Gas_source_E</f>
        <v>-1.6136078552204314</v>
      </c>
      <c r="Z39" s="50">
        <f>(V39-U39)*Elec_emissions/1000+(T39-S39)*Gas_emissions</f>
        <v>-233.08070046091711</v>
      </c>
      <c r="AA39" s="6"/>
      <c r="AB39" s="16">
        <v>2</v>
      </c>
      <c r="AC39" s="17" t="s">
        <v>23</v>
      </c>
      <c r="AD39" s="18">
        <v>1135</v>
      </c>
      <c r="AE39" s="18">
        <v>252</v>
      </c>
      <c r="AF39" s="30">
        <v>27.451420536853796</v>
      </c>
      <c r="AG39" s="31">
        <v>17.924571324104779</v>
      </c>
      <c r="AH39" s="31">
        <v>275.50128036961343</v>
      </c>
      <c r="AI39" s="30">
        <v>1153.9542762499195</v>
      </c>
      <c r="AJ39" s="37">
        <f t="shared" ref="AJ39:AJ41" si="25">(AG39-AF39)/AF39</f>
        <v>-0.3470439425879302</v>
      </c>
      <c r="AK39" s="38">
        <f t="shared" si="20"/>
        <v>3.1885622988821347</v>
      </c>
      <c r="AL39" s="49">
        <f>kWh_in_MMBtu*(AI39-AH39)*Elec_source_E+(AG39-AF39)*Gas_source_E</f>
        <v>-1.3021296876464543</v>
      </c>
      <c r="AM39" s="50">
        <f>(AI39-AH39)*Elec_emissions/1000+(AG39-AF39)*Gas_emissions</f>
        <v>-195.73639572385332</v>
      </c>
      <c r="AO39" s="16">
        <v>2</v>
      </c>
      <c r="AP39" s="17" t="s">
        <v>23</v>
      </c>
      <c r="AQ39" s="18">
        <v>78</v>
      </c>
      <c r="AR39" s="18">
        <v>58</v>
      </c>
      <c r="AS39" s="30">
        <v>44.664000513178202</v>
      </c>
      <c r="AT39" s="31">
        <v>39.540535273105959</v>
      </c>
      <c r="AU39" s="31">
        <v>356.36369988652609</v>
      </c>
      <c r="AV39" s="30">
        <v>325.91274511299196</v>
      </c>
      <c r="AW39" s="37">
        <f t="shared" ref="AW39:AW41" si="26">(AT39-AS39)/AS39</f>
        <v>-0.11471129279072424</v>
      </c>
      <c r="AX39" s="38">
        <f t="shared" si="21"/>
        <v>-8.5449092551318717E-2</v>
      </c>
      <c r="AY39" s="49">
        <f>kWh_in_MMBtu*(AV39-AU39)*Elec_source_E+(AT39-AS39)*Gas_source_E</f>
        <v>-5.899402961766274</v>
      </c>
      <c r="AZ39" s="50">
        <f>(AV39-AU39)*Elec_emissions/1000+(AT39-AS39)*Gas_emissions</f>
        <v>-794.90982966704439</v>
      </c>
      <c r="BA39" s="6"/>
      <c r="BB39" s="16">
        <v>2</v>
      </c>
      <c r="BC39" s="17" t="s">
        <v>23</v>
      </c>
      <c r="BD39" s="18">
        <v>26</v>
      </c>
      <c r="BE39" s="18">
        <v>2</v>
      </c>
      <c r="BF39" s="30">
        <v>32.626262643262663</v>
      </c>
      <c r="BG39" s="31">
        <v>28.405468993747828</v>
      </c>
      <c r="BH39" s="31">
        <v>233.42230120089192</v>
      </c>
      <c r="BI39" s="30">
        <v>226.04538615024001</v>
      </c>
      <c r="BJ39" s="37">
        <f t="shared" ref="BJ39:BJ41" si="27">(BG39-BF39)/BF39</f>
        <v>-0.129367978663852</v>
      </c>
      <c r="BK39" s="38">
        <f t="shared" si="22"/>
        <v>-3.1603300167549413E-2</v>
      </c>
      <c r="BL39" s="49">
        <f>kWh_in_MMBtu*(BI39-BH39)*Elec_source_E+(BG39-BF39)*Gas_source_E</f>
        <v>-4.6769334107415936</v>
      </c>
      <c r="BM39" s="50">
        <f>(BI39-BH39)*Elec_emissions/1000+(BG39-BF39)*Gas_emissions</f>
        <v>-630.57336777914475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3736</v>
      </c>
      <c r="F40" s="30">
        <v>27.845613377879044</v>
      </c>
      <c r="G40" s="31">
        <v>19.290096039137659</v>
      </c>
      <c r="H40" s="31">
        <v>269.90366269651759</v>
      </c>
      <c r="I40" s="30">
        <v>1007.4884891469043</v>
      </c>
      <c r="J40" s="37">
        <f t="shared" si="23"/>
        <v>-0.3072482987764964</v>
      </c>
      <c r="K40" s="38">
        <f t="shared" si="18"/>
        <v>2.7327707193056305</v>
      </c>
      <c r="L40" s="49">
        <f>kWh_in_MMBtu*(I40-H40)*Elec_source_E+(G40-F40)*Gas_source_E</f>
        <v>-1.6997835493631097</v>
      </c>
      <c r="M40" s="50">
        <f>(I40-H40)*Elec_emissions/1000+(G40-F40)*Gas_emissions</f>
        <v>-246.13721780092317</v>
      </c>
      <c r="N40" s="6"/>
      <c r="O40" s="16">
        <v>3</v>
      </c>
      <c r="P40" s="17" t="s">
        <v>24</v>
      </c>
      <c r="Q40" s="18">
        <v>3462</v>
      </c>
      <c r="R40" s="18">
        <v>3157</v>
      </c>
      <c r="S40" s="30">
        <v>26.369177047656137</v>
      </c>
      <c r="T40" s="31">
        <v>17.97873684636733</v>
      </c>
      <c r="U40" s="31">
        <v>262.14957545512522</v>
      </c>
      <c r="V40" s="30">
        <v>1008.0875848216353</v>
      </c>
      <c r="W40" s="37">
        <f t="shared" si="24"/>
        <v>-0.31819120430360964</v>
      </c>
      <c r="X40" s="38">
        <f t="shared" si="19"/>
        <v>2.8454671653443127</v>
      </c>
      <c r="Y40" s="49">
        <f>kWh_in_MMBtu*(V40-U40)*Elec_source_E+(T40-S40)*Gas_source_E</f>
        <v>-1.4334877139868745</v>
      </c>
      <c r="Z40" s="50">
        <f>(V40-U40)*Elec_emissions/1000+(T40-S40)*Gas_emissions</f>
        <v>-210.41532354422259</v>
      </c>
      <c r="AA40" s="6"/>
      <c r="AB40" s="16">
        <v>3</v>
      </c>
      <c r="AC40" s="17" t="s">
        <v>24</v>
      </c>
      <c r="AD40" s="18">
        <v>1135</v>
      </c>
      <c r="AE40" s="18">
        <v>495</v>
      </c>
      <c r="AF40" s="30">
        <v>32.230085469762919</v>
      </c>
      <c r="AG40" s="31">
        <v>22.240123243886575</v>
      </c>
      <c r="AH40" s="31">
        <v>295.58243482700345</v>
      </c>
      <c r="AI40" s="30">
        <v>1111.6765103759433</v>
      </c>
      <c r="AJ40" s="37">
        <f t="shared" si="25"/>
        <v>-0.30995767092360205</v>
      </c>
      <c r="AK40" s="38">
        <f t="shared" si="20"/>
        <v>2.7609694602677526</v>
      </c>
      <c r="AL40" s="49">
        <f>kWh_in_MMBtu*(AI40-AH40)*Elec_source_E+(AG40-AF40)*Gas_source_E</f>
        <v>-2.4516382922062299</v>
      </c>
      <c r="AM40" s="50">
        <f>(AI40-AH40)*Elec_emissions/1000+(AG40-AF40)*Gas_emissions</f>
        <v>-349.33303199600641</v>
      </c>
      <c r="AO40" s="16">
        <v>3</v>
      </c>
      <c r="AP40" s="17" t="s">
        <v>24</v>
      </c>
      <c r="AQ40" s="18">
        <v>78</v>
      </c>
      <c r="AR40" s="18">
        <v>73</v>
      </c>
      <c r="AS40" s="30">
        <v>55.802375229476723</v>
      </c>
      <c r="AT40" s="31">
        <v>50.149494880298882</v>
      </c>
      <c r="AU40" s="31">
        <v>408.78029495275638</v>
      </c>
      <c r="AV40" s="30">
        <v>372.00554457619359</v>
      </c>
      <c r="AW40" s="37">
        <f t="shared" si="26"/>
        <v>-0.10130178735101221</v>
      </c>
      <c r="AX40" s="38">
        <f t="shared" si="21"/>
        <v>-8.9962140618380176E-2</v>
      </c>
      <c r="AY40" s="49">
        <f>kWh_in_MMBtu*(AV40-AU40)*Elec_source_E+(AT40-AS40)*Gas_source_E</f>
        <v>-6.5418457887559995</v>
      </c>
      <c r="AZ40" s="50">
        <f>(AV40-AU40)*Elec_emissions/1000+(AT40-AS40)*Gas_emissions</f>
        <v>-881.40630399556096</v>
      </c>
      <c r="BA40" s="6"/>
      <c r="BB40" s="16">
        <v>3</v>
      </c>
      <c r="BC40" s="17" t="s">
        <v>24</v>
      </c>
      <c r="BD40" s="18">
        <v>26</v>
      </c>
      <c r="BE40" s="18">
        <v>11</v>
      </c>
      <c r="BF40" s="30">
        <v>68.750358274654218</v>
      </c>
      <c r="BG40" s="31">
        <v>58.104767840986433</v>
      </c>
      <c r="BH40" s="31">
        <v>418.14612285847471</v>
      </c>
      <c r="BI40" s="30">
        <v>364.38298007089276</v>
      </c>
      <c r="BJ40" s="37">
        <f t="shared" si="27"/>
        <v>-0.15484414482815037</v>
      </c>
      <c r="BK40" s="38">
        <f t="shared" si="22"/>
        <v>-0.12857501205572239</v>
      </c>
      <c r="BL40" s="49">
        <f>kWh_in_MMBtu*(BI40-BH40)*Elec_source_E+(BG40-BF40)*Gas_source_E</f>
        <v>-12.159539103892481</v>
      </c>
      <c r="BM40" s="50">
        <f>(BI40-BH40)*Elec_emissions/1000+(BG40-BF40)*Gas_emissions</f>
        <v>-1638.6325677680543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4249</v>
      </c>
      <c r="F41" s="39">
        <v>28.154561430270736</v>
      </c>
      <c r="G41" s="40">
        <v>18.459847841429884</v>
      </c>
      <c r="H41" s="40">
        <v>272.49815345450099</v>
      </c>
      <c r="I41" s="39">
        <v>1127.1896381010256</v>
      </c>
      <c r="J41" s="41">
        <f t="shared" si="23"/>
        <v>-0.34433900214895397</v>
      </c>
      <c r="K41" s="42">
        <f t="shared" si="18"/>
        <v>3.1365037663979343</v>
      </c>
      <c r="L41" s="51">
        <f>kWh_in_MMBtu*(I41-H41)*Elec_source_E+(G41-F41)*Gas_source_E</f>
        <v>-1.7307669944984987</v>
      </c>
      <c r="M41" s="52">
        <f>(I41-H41)*Elec_emissions/1000+(G41-F41)*Gas_emissions</f>
        <v>-252.99899551536146</v>
      </c>
      <c r="N41" s="6"/>
      <c r="O41" s="19">
        <v>4</v>
      </c>
      <c r="P41" s="14" t="s">
        <v>25</v>
      </c>
      <c r="Q41" s="13">
        <v>3462</v>
      </c>
      <c r="R41" s="13">
        <v>3369</v>
      </c>
      <c r="S41" s="39">
        <v>26.828902016395542</v>
      </c>
      <c r="T41" s="40">
        <v>17.279805184675524</v>
      </c>
      <c r="U41" s="40">
        <v>263.82761635109057</v>
      </c>
      <c r="V41" s="39">
        <v>1142.2160483481123</v>
      </c>
      <c r="W41" s="41">
        <f t="shared" si="24"/>
        <v>-0.35592574104912761</v>
      </c>
      <c r="X41" s="42">
        <f t="shared" si="19"/>
        <v>3.3294029038571145</v>
      </c>
      <c r="Y41" s="51">
        <f>kWh_in_MMBtu*(V41-U41)*Elec_source_E+(T41-S41)*Gas_source_E</f>
        <v>-1.3270471043812382</v>
      </c>
      <c r="Z41" s="52">
        <f>(V41-U41)*Elec_emissions/1000+(T41-S41)*Gas_emissions</f>
        <v>-199.09533862212675</v>
      </c>
      <c r="AA41" s="6"/>
      <c r="AB41" s="19">
        <v>4</v>
      </c>
      <c r="AC41" s="14" t="s">
        <v>25</v>
      </c>
      <c r="AD41" s="13">
        <v>1135</v>
      </c>
      <c r="AE41" s="13">
        <v>779</v>
      </c>
      <c r="AF41" s="39">
        <v>30.167825821130112</v>
      </c>
      <c r="AG41" s="40">
        <v>19.509294615770845</v>
      </c>
      <c r="AH41" s="40">
        <v>292.29141385507518</v>
      </c>
      <c r="AI41" s="39">
        <v>1155.4660975162751</v>
      </c>
      <c r="AJ41" s="41">
        <f t="shared" si="25"/>
        <v>-0.35330790056119432</v>
      </c>
      <c r="AK41" s="42">
        <f t="shared" si="20"/>
        <v>2.9531304812435639</v>
      </c>
      <c r="AL41" s="51">
        <f>kWh_in_MMBtu*(AI41-AH41)*Elec_source_E+(AG41-AF41)*Gas_source_E</f>
        <v>-2.6936222325651915</v>
      </c>
      <c r="AM41" s="52">
        <f>(AI41-AH41)*Elec_emissions/1000+(AG41-AF41)*Gas_emissions</f>
        <v>-383.04632601484263</v>
      </c>
      <c r="AO41" s="19">
        <v>4</v>
      </c>
      <c r="AP41" s="14" t="s">
        <v>25</v>
      </c>
      <c r="AQ41" s="13">
        <v>78</v>
      </c>
      <c r="AR41" s="13">
        <v>78</v>
      </c>
      <c r="AS41" s="39">
        <v>58.627559343237643</v>
      </c>
      <c r="AT41" s="40">
        <v>51.646932425536875</v>
      </c>
      <c r="AU41" s="40">
        <v>426.74316259518633</v>
      </c>
      <c r="AV41" s="39">
        <v>424.27107094011063</v>
      </c>
      <c r="AW41" s="41">
        <f t="shared" si="26"/>
        <v>-0.11906732935670029</v>
      </c>
      <c r="AX41" s="42">
        <f t="shared" si="21"/>
        <v>-5.7929262182948122E-3</v>
      </c>
      <c r="AY41" s="51">
        <f>kWh_in_MMBtu*(AV41-AU41)*Elec_source_E+(AT41-AS41)*Gas_source_E</f>
        <v>-7.6344417624382857</v>
      </c>
      <c r="AZ41" s="52">
        <f>(AV41-AU41)*Elec_emissions/1000+(AT41-AS41)*Gas_emissions</f>
        <v>-1029.5423833977836</v>
      </c>
      <c r="BA41" s="6"/>
      <c r="BB41" s="19">
        <v>4</v>
      </c>
      <c r="BC41" s="14" t="s">
        <v>25</v>
      </c>
      <c r="BD41" s="13">
        <v>26</v>
      </c>
      <c r="BE41" s="13">
        <v>23</v>
      </c>
      <c r="BF41" s="39">
        <v>50.803246980469112</v>
      </c>
      <c r="BG41" s="40">
        <v>43.218633747233987</v>
      </c>
      <c r="BH41" s="40">
        <v>349.06245503593914</v>
      </c>
      <c r="BI41" s="39">
        <v>352.2466046937443</v>
      </c>
      <c r="BJ41" s="41">
        <f t="shared" si="27"/>
        <v>-0.14929386769611333</v>
      </c>
      <c r="BK41" s="42">
        <f t="shared" si="22"/>
        <v>9.1220055662455234E-3</v>
      </c>
      <c r="BL41" s="51">
        <f>kWh_in_MMBtu*(BI41-BH41)*Elec_source_E+(BG41-BF41)*Gas_source_E</f>
        <v>-8.2343081880537365</v>
      </c>
      <c r="BM41" s="52">
        <f>(BI41-BH41)*Elec_emissions/1000+(BG41-BF41)*Gas_emissions</f>
        <v>-1110.5714024448491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Int-12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418</v>
      </c>
      <c r="F53" s="30">
        <v>28.544509818644652</v>
      </c>
      <c r="G53" s="30">
        <v>20.831464023924909</v>
      </c>
      <c r="H53" s="30">
        <v>255.62519593203285</v>
      </c>
      <c r="I53" s="30">
        <v>1233.8385359787726</v>
      </c>
      <c r="J53" s="32">
        <f>(G53-F53)/F53</f>
        <v>-0.27021118399734262</v>
      </c>
      <c r="K53" s="36">
        <f t="shared" ref="K53:K56" si="28">(I53-H53)/H53</f>
        <v>3.826748519370653</v>
      </c>
      <c r="L53" s="49">
        <f>kWh_in_MMBtu*(I53-H53)*Elec_source_E+(G53-F53)*Gas_source_E</f>
        <v>1.7063167080599388</v>
      </c>
      <c r="M53" s="50">
        <f>(I53-H53)*Elec_emissions/1000+(G53-F53)*Gas_emissions</f>
        <v>207.70404271629695</v>
      </c>
      <c r="O53" s="16">
        <v>1</v>
      </c>
      <c r="P53" s="17" t="s">
        <v>22</v>
      </c>
      <c r="Q53" s="18">
        <v>794</v>
      </c>
      <c r="R53" s="18">
        <v>98</v>
      </c>
      <c r="S53" s="30">
        <v>39.223573669034963</v>
      </c>
      <c r="T53" s="30">
        <v>28.977123057967958</v>
      </c>
      <c r="U53" s="30">
        <v>276.11817618039504</v>
      </c>
      <c r="V53" s="30">
        <v>1302.2507674005024</v>
      </c>
      <c r="W53" s="32">
        <f>(T53-S53)/S53</f>
        <v>-0.26123194937630229</v>
      </c>
      <c r="X53" s="36">
        <f t="shared" ref="X53:X56" si="29">(V53-U53)/U53</f>
        <v>3.7162804905306515</v>
      </c>
      <c r="Y53" s="49">
        <f>kWh_in_MMBtu*(V53-U53)*Elec_source_E+(T53-S53)*Gas_source_E</f>
        <v>-0.55966774485153081</v>
      </c>
      <c r="Z53" s="50">
        <f>(V53-U53)*Elec_emissions/1000+(T53-S53)*Gas_emissions</f>
        <v>-98.990004227594454</v>
      </c>
      <c r="AB53" s="16">
        <v>1</v>
      </c>
      <c r="AC53" s="17" t="s">
        <v>22</v>
      </c>
      <c r="AD53" s="18">
        <v>661</v>
      </c>
      <c r="AE53" s="18">
        <v>320</v>
      </c>
      <c r="AF53" s="30">
        <v>25.274046514462629</v>
      </c>
      <c r="AG53" s="30">
        <v>18.336855944749246</v>
      </c>
      <c r="AH53" s="30">
        <v>249.34922073097195</v>
      </c>
      <c r="AI53" s="30">
        <v>814.47951208779091</v>
      </c>
      <c r="AJ53" s="32">
        <f>(AG53-AF53)/AF53</f>
        <v>-0.27447882418605574</v>
      </c>
      <c r="AK53" s="36">
        <f t="shared" ref="AK53:AK56" si="30">(AI53-AH53)/AH53</f>
        <v>2.2664209244373366</v>
      </c>
      <c r="AL53" s="49">
        <f>kWh_in_MMBtu*(AI53-AH53)*Elec_source_E+(AG53-AF53)*Gas_source_E</f>
        <v>-1.7187775937663119</v>
      </c>
      <c r="AM53" s="50">
        <f>(AI53-AH53)*Elec_emissions/1000+(AG53-AF53)*Gas_emissions</f>
        <v>-244.7473321811259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504</v>
      </c>
      <c r="F54" s="30">
        <v>28.65152464409849</v>
      </c>
      <c r="G54" s="31">
        <v>20.890917412980404</v>
      </c>
      <c r="H54" s="31">
        <v>256.65258624623408</v>
      </c>
      <c r="I54" s="30">
        <v>1246.4707023762717</v>
      </c>
      <c r="J54" s="37">
        <f t="shared" ref="J54:J56" si="31">(G54-F54)/F54</f>
        <v>-0.27086192890319993</v>
      </c>
      <c r="K54" s="38">
        <f t="shared" si="28"/>
        <v>3.8566457895748614</v>
      </c>
      <c r="L54" s="49">
        <f>kWh_in_MMBtu*(I54-H54)*Elec_source_E+(G54-F54)*Gas_source_E</f>
        <v>1.7744540180002826</v>
      </c>
      <c r="M54" s="50">
        <f>(I54-H54)*Elec_emissions/1000+(G54-F54)*Gas_emissions</f>
        <v>216.62730148637502</v>
      </c>
      <c r="O54" s="16">
        <v>2</v>
      </c>
      <c r="P54" s="17" t="s">
        <v>23</v>
      </c>
      <c r="Q54" s="18">
        <v>794</v>
      </c>
      <c r="R54" s="18">
        <v>144</v>
      </c>
      <c r="S54" s="30">
        <v>38.35603689022696</v>
      </c>
      <c r="T54" s="31">
        <v>30.310050005765433</v>
      </c>
      <c r="U54" s="31">
        <v>279.11097630090984</v>
      </c>
      <c r="V54" s="30">
        <v>1034.4167744191602</v>
      </c>
      <c r="W54" s="37">
        <f t="shared" ref="W54:W56" si="32">(T54-S54)/S54</f>
        <v>-0.20977106960994785</v>
      </c>
      <c r="X54" s="38">
        <f t="shared" si="29"/>
        <v>2.7061128448920417</v>
      </c>
      <c r="Y54" s="49">
        <f>kWh_in_MMBtu*(V54-U54)*Elec_source_E+(T54-S54)*Gas_source_E</f>
        <v>-0.96118205230971032</v>
      </c>
      <c r="Z54" s="50">
        <f>(V54-U54)*Elec_emissions/1000+(T54-S54)*Gas_emissions</f>
        <v>-146.93370047647613</v>
      </c>
      <c r="AB54" s="16">
        <v>2</v>
      </c>
      <c r="AC54" s="17" t="s">
        <v>23</v>
      </c>
      <c r="AD54" s="18">
        <v>661</v>
      </c>
      <c r="AE54" s="18">
        <v>360</v>
      </c>
      <c r="AF54" s="30">
        <v>24.76971974564708</v>
      </c>
      <c r="AG54" s="31">
        <v>17.123264375866405</v>
      </c>
      <c r="AH54" s="31">
        <v>247.66923022436399</v>
      </c>
      <c r="AI54" s="30">
        <v>902.61923393447489</v>
      </c>
      <c r="AJ54" s="37">
        <f t="shared" ref="AJ54:AJ56" si="33">(AG54-AF54)/AF54</f>
        <v>-0.30870173131952489</v>
      </c>
      <c r="AK54" s="38">
        <f t="shared" si="30"/>
        <v>2.6444544730760078</v>
      </c>
      <c r="AL54" s="49">
        <f>kWh_in_MMBtu*(AI54-AH54)*Elec_source_E+(AG54-AF54)*Gas_source_E</f>
        <v>-1.5632496029129008</v>
      </c>
      <c r="AM54" s="50">
        <f>(AI54-AH54)*Elec_emissions/1000+(AG54-AF54)*Gas_emissions</f>
        <v>-225.83050426971317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825</v>
      </c>
      <c r="F55" s="30">
        <v>32.073200225400882</v>
      </c>
      <c r="G55" s="31">
        <v>25.310085061408486</v>
      </c>
      <c r="H55" s="31">
        <v>276.2744938556674</v>
      </c>
      <c r="I55" s="30">
        <v>1192.3288542429138</v>
      </c>
      <c r="J55" s="37">
        <f t="shared" si="31"/>
        <v>-0.21086499371635009</v>
      </c>
      <c r="K55" s="38">
        <f t="shared" si="28"/>
        <v>3.3157398918838155</v>
      </c>
      <c r="L55" s="49">
        <f>kWh_in_MMBtu*(I55-H55)*Elec_source_E+(G55-F55)*Gas_source_E</f>
        <v>2.0990928187610578</v>
      </c>
      <c r="M55" s="50">
        <f>(I55-H55)*Elec_emissions/1000+(G55-F55)*Gas_emissions</f>
        <v>262.09902072818772</v>
      </c>
      <c r="O55" s="16">
        <v>3</v>
      </c>
      <c r="P55" s="17" t="s">
        <v>24</v>
      </c>
      <c r="Q55" s="18">
        <v>794</v>
      </c>
      <c r="R55" s="18">
        <v>302</v>
      </c>
      <c r="S55" s="30">
        <v>39.650170583995966</v>
      </c>
      <c r="T55" s="31">
        <v>34.351753444059675</v>
      </c>
      <c r="U55" s="31">
        <v>292.41247016268255</v>
      </c>
      <c r="V55" s="30">
        <v>740.75179485963781</v>
      </c>
      <c r="W55" s="37">
        <f t="shared" si="32"/>
        <v>-0.13362911336565336</v>
      </c>
      <c r="X55" s="38">
        <f t="shared" si="29"/>
        <v>1.5332428348473763</v>
      </c>
      <c r="Y55" s="49">
        <f>kWh_in_MMBtu*(V55-U55)*Elec_source_E+(T55-S55)*Gas_source_E</f>
        <v>-1.1399911561150056</v>
      </c>
      <c r="Z55" s="50">
        <f>(V55-U55)*Elec_emissions/1000+(T55-S55)*Gas_emissions</f>
        <v>-164.01476968123029</v>
      </c>
      <c r="AB55" s="16">
        <v>3</v>
      </c>
      <c r="AC55" s="17" t="s">
        <v>24</v>
      </c>
      <c r="AD55" s="18">
        <v>661</v>
      </c>
      <c r="AE55" s="18">
        <v>523</v>
      </c>
      <c r="AF55" s="30">
        <v>27.697970687550573</v>
      </c>
      <c r="AG55" s="31">
        <v>20.089083433185426</v>
      </c>
      <c r="AH55" s="31">
        <v>266.95581537628243</v>
      </c>
      <c r="AI55" s="30">
        <v>926.76213175955593</v>
      </c>
      <c r="AJ55" s="37">
        <f t="shared" si="33"/>
        <v>-0.27470919585401682</v>
      </c>
      <c r="AK55" s="38">
        <f t="shared" si="30"/>
        <v>2.4715937184333527</v>
      </c>
      <c r="AL55" s="49">
        <f>kWh_in_MMBtu*(AI55-AH55)*Elec_source_E+(AG55-AF55)*Gas_source_E</f>
        <v>-1.4720919883744212</v>
      </c>
      <c r="AM55" s="50">
        <f>(AI55-AH55)*Elec_emissions/1000+(AG55-AF55)*Gas_emissions</f>
        <v>-213.64804410365514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1327</v>
      </c>
      <c r="F56" s="39">
        <v>41.896945223858751</v>
      </c>
      <c r="G56" s="40">
        <v>35.933621637047189</v>
      </c>
      <c r="H56" s="40">
        <v>305.14565725582207</v>
      </c>
      <c r="I56" s="39">
        <v>1145.4251276392542</v>
      </c>
      <c r="J56" s="41">
        <f t="shared" si="31"/>
        <v>-0.14233313562478228</v>
      </c>
      <c r="K56" s="42">
        <f t="shared" si="28"/>
        <v>2.7536995870761323</v>
      </c>
      <c r="L56" s="51">
        <f>kWh_in_MMBtu*(I56-H56)*Elec_source_E+(G56-F56)*Gas_source_E</f>
        <v>2.1874454023599936</v>
      </c>
      <c r="M56" s="52">
        <f>(I56-H56)*Elec_emissions/1000+(G56-F56)*Gas_emissions</f>
        <v>275.75069842253947</v>
      </c>
      <c r="O56" s="19">
        <v>4</v>
      </c>
      <c r="P56" s="14" t="s">
        <v>25</v>
      </c>
      <c r="Q56" s="13">
        <v>794</v>
      </c>
      <c r="R56" s="13">
        <v>730</v>
      </c>
      <c r="S56" s="39">
        <v>53.219928293152378</v>
      </c>
      <c r="T56" s="40">
        <v>49.090522772143125</v>
      </c>
      <c r="U56" s="40">
        <v>335.03888306979979</v>
      </c>
      <c r="V56" s="39">
        <v>585.10003510356034</v>
      </c>
      <c r="W56" s="41">
        <f t="shared" si="32"/>
        <v>-7.7591339437046367E-2</v>
      </c>
      <c r="X56" s="42">
        <f t="shared" si="29"/>
        <v>0.74636457041215853</v>
      </c>
      <c r="Y56" s="51">
        <f>kWh_in_MMBtu*(V56-U56)*Elec_source_E+(T56-S56)*Gas_source_E</f>
        <v>-1.9157237302196459</v>
      </c>
      <c r="Z56" s="52">
        <f>(V56-U56)*Elec_emissions/1000+(T56-S56)*Gas_emissions</f>
        <v>-264.08874768926108</v>
      </c>
      <c r="AB56" s="19">
        <v>4</v>
      </c>
      <c r="AC56" s="14" t="s">
        <v>25</v>
      </c>
      <c r="AD56" s="13">
        <v>661</v>
      </c>
      <c r="AE56" s="13">
        <v>597</v>
      </c>
      <c r="AF56" s="39">
        <v>28.051421537787792</v>
      </c>
      <c r="AG56" s="40">
        <v>19.845618574031967</v>
      </c>
      <c r="AH56" s="40">
        <v>268.59280157038864</v>
      </c>
      <c r="AI56" s="39">
        <v>979.30765385058032</v>
      </c>
      <c r="AJ56" s="41">
        <f t="shared" si="33"/>
        <v>-0.29252717024347125</v>
      </c>
      <c r="AK56" s="42">
        <f t="shared" si="30"/>
        <v>2.646068130362528</v>
      </c>
      <c r="AL56" s="51">
        <f>kWh_in_MMBtu*(AI56-AH56)*Elec_source_E+(AG56-AF56)*Gas_source_E</f>
        <v>-1.5963977450340705</v>
      </c>
      <c r="AM56" s="52">
        <f>(AI56-AH56)*Elec_emissions/1000+(AG56-AF56)*Gas_emissions</f>
        <v>-231.57868725505136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Int-12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304</v>
      </c>
      <c r="F68" s="30">
        <v>26.904502572038609</v>
      </c>
      <c r="G68" s="30">
        <v>18.433373305897714</v>
      </c>
      <c r="H68" s="30">
        <v>233.40677961829815</v>
      </c>
      <c r="I68" s="30">
        <v>538</v>
      </c>
      <c r="J68" s="32">
        <f>(G68-F68)/F68</f>
        <v>-0.31485916691672255</v>
      </c>
      <c r="K68" s="36">
        <f t="shared" ref="K68:K71" si="34">(I68-H68)/H68</f>
        <v>1.3049887448848678</v>
      </c>
      <c r="L68" s="49">
        <f>kWh_in_MMBtu*(I68-H68)*Elec_source_E+(G68-F68)*Gas_source_E</f>
        <v>-6.0844073257841202</v>
      </c>
      <c r="M68" s="50">
        <f>(I68-H68)*Elec_emissions/1000+(G68-F68)*Gas_emissions</f>
        <v>-827.5368596912457</v>
      </c>
      <c r="O68" s="16">
        <v>1</v>
      </c>
      <c r="P68" s="17" t="s">
        <v>22</v>
      </c>
      <c r="Q68" s="18">
        <v>441</v>
      </c>
      <c r="R68" s="18">
        <v>58</v>
      </c>
      <c r="S68" s="30">
        <v>38.953277016899037</v>
      </c>
      <c r="T68" s="30">
        <v>29.471852237564882</v>
      </c>
      <c r="U68" s="30">
        <v>260.95692776272239</v>
      </c>
      <c r="V68" s="30">
        <v>1080.420501828693</v>
      </c>
      <c r="W68" s="32">
        <f>(T68-S68)/S68</f>
        <v>-0.24340506127946165</v>
      </c>
      <c r="X68" s="36">
        <f t="shared" ref="X68:X71" si="35">(V68-U68)/U68</f>
        <v>3.1402254045965612</v>
      </c>
      <c r="Y68" s="49">
        <f>kWh_in_MMBtu*(V68-U68)*Elec_source_E+(T68-S68)*Gas_source_E</f>
        <v>-1.8624959574454447</v>
      </c>
      <c r="Z68" s="50">
        <f>(V68-U68)*Elec_emissions/1000+(T68-S68)*Gas_emissions</f>
        <v>-269.95709708804861</v>
      </c>
      <c r="AB68" s="16">
        <v>1</v>
      </c>
      <c r="AC68" s="17" t="s">
        <v>22</v>
      </c>
      <c r="AD68" s="18">
        <v>374</v>
      </c>
      <c r="AE68" s="18">
        <v>246</v>
      </c>
      <c r="AF68" s="30">
        <v>24.06373461349429</v>
      </c>
      <c r="AG68" s="30">
        <v>15.830805102496507</v>
      </c>
      <c r="AH68" s="30">
        <v>226.91121623465358</v>
      </c>
      <c r="AI68" s="30">
        <v>1042.0022475984754</v>
      </c>
      <c r="AJ68" s="32">
        <f>(AG68-AF68)/AF68</f>
        <v>-0.34213016571338761</v>
      </c>
      <c r="AK68" s="36">
        <f>(AH68-AG68)/AG68</f>
        <v>13.333523454146363</v>
      </c>
      <c r="AL68" s="49">
        <f>kWh_in_MMBtu*(AI68-AH68)*Elec_source_E+(AG68-AF68)*Gas_source_E</f>
        <v>-0.54684289036159939</v>
      </c>
      <c r="AM68" s="50">
        <f>(AI68-AH68)*Elec_emissions/1000+(AG68-AF68)*Gas_emissions</f>
        <v>-92.424797704328739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346</v>
      </c>
      <c r="F69" s="30">
        <v>27.397217234295962</v>
      </c>
      <c r="G69" s="31">
        <v>18.667035843088225</v>
      </c>
      <c r="H69" s="31">
        <v>236.54011061553496</v>
      </c>
      <c r="I69" s="30">
        <v>717</v>
      </c>
      <c r="J69" s="37">
        <f t="shared" ref="J69:J71" si="36">(G69-F69)/F69</f>
        <v>-0.31865212136505805</v>
      </c>
      <c r="K69" s="38">
        <f t="shared" si="34"/>
        <v>2.0311983795652728</v>
      </c>
      <c r="L69" s="49">
        <f>kWh_in_MMBtu*(I69-H69)*Elec_source_E+(G69-F69)*Gas_source_E</f>
        <v>-4.5485266033145777</v>
      </c>
      <c r="M69" s="50">
        <f>(I69-H69)*Elec_emissions/1000+(G69-F69)*Gas_emissions</f>
        <v>-624.43397220568193</v>
      </c>
      <c r="O69" s="16">
        <v>2</v>
      </c>
      <c r="P69" s="17" t="s">
        <v>23</v>
      </c>
      <c r="Q69" s="18">
        <v>441</v>
      </c>
      <c r="R69" s="18">
        <v>84</v>
      </c>
      <c r="S69" s="30">
        <v>38.598368397571051</v>
      </c>
      <c r="T69" s="31">
        <v>31.223645456366604</v>
      </c>
      <c r="U69" s="31">
        <v>266.27091093191837</v>
      </c>
      <c r="V69" s="30">
        <v>827.55651331060267</v>
      </c>
      <c r="W69" s="37">
        <f t="shared" ref="W69:W71" si="37">(T69-S69)/S69</f>
        <v>-0.19106307461608996</v>
      </c>
      <c r="X69" s="38">
        <f t="shared" si="35"/>
        <v>2.1079493828831981</v>
      </c>
      <c r="Y69" s="49">
        <f>kWh_in_MMBtu*(V69-U69)*Elec_source_E+(T69-S69)*Gas_source_E</f>
        <v>-2.2354372883526228</v>
      </c>
      <c r="Z69" s="50">
        <f>(V69-U69)*Elec_emissions/1000+(T69-S69)*Gas_emissions</f>
        <v>-314.33719725492585</v>
      </c>
      <c r="AB69" s="16">
        <v>2</v>
      </c>
      <c r="AC69" s="17" t="s">
        <v>23</v>
      </c>
      <c r="AD69" s="18">
        <v>374</v>
      </c>
      <c r="AE69" s="18">
        <v>262</v>
      </c>
      <c r="AF69" s="30">
        <v>23.80600846439097</v>
      </c>
      <c r="AG69" s="31">
        <v>14.641252608296661</v>
      </c>
      <c r="AH69" s="31">
        <v>227.00809830035877</v>
      </c>
      <c r="AI69" s="30">
        <v>1179.3501528010202</v>
      </c>
      <c r="AJ69" s="37">
        <f t="shared" ref="AJ69:AK71" si="38">(AG69-AF69)/AF69</f>
        <v>-0.38497658562975612</v>
      </c>
      <c r="AK69" s="38">
        <f t="shared" si="38"/>
        <v>14.50469105161956</v>
      </c>
      <c r="AL69" s="49">
        <f>kWh_in_MMBtu*(AI69-AH69)*Elec_source_E+(AG69-AF69)*Gas_source_E</f>
        <v>-0.14352489707582095</v>
      </c>
      <c r="AM69" s="50">
        <f>(AI69-AH69)*Elec_emissions/1000+(AG69-AF69)*Gas_emissions</f>
        <v>-41.177217303656334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514</v>
      </c>
      <c r="F70" s="30">
        <v>31.198751380288673</v>
      </c>
      <c r="G70" s="31">
        <v>22.510005129987018</v>
      </c>
      <c r="H70" s="31">
        <v>256.22787170092812</v>
      </c>
      <c r="I70" s="30">
        <v>1064</v>
      </c>
      <c r="J70" s="37">
        <f t="shared" si="36"/>
        <v>-0.27849660213617372</v>
      </c>
      <c r="K70" s="38">
        <f t="shared" si="34"/>
        <v>3.152553712977455</v>
      </c>
      <c r="L70" s="49">
        <f>kWh_in_MMBtu*(I70-H70)*Elec_source_E+(G70-F70)*Gas_source_E</f>
        <v>-1.1193516955699874</v>
      </c>
      <c r="M70" s="50">
        <f>(I70-H70)*Elec_emissions/1000+(G70-F70)*Gas_emissions</f>
        <v>-169.46700204499598</v>
      </c>
      <c r="O70" s="16">
        <v>3</v>
      </c>
      <c r="P70" s="17" t="s">
        <v>24</v>
      </c>
      <c r="Q70" s="18">
        <v>441</v>
      </c>
      <c r="R70" s="18">
        <v>188</v>
      </c>
      <c r="S70" s="30">
        <v>39.890114592839623</v>
      </c>
      <c r="T70" s="31">
        <v>33.78591554635787</v>
      </c>
      <c r="U70" s="31">
        <v>280.39012389332447</v>
      </c>
      <c r="V70" s="30">
        <v>832.97176984438477</v>
      </c>
      <c r="W70" s="37">
        <f t="shared" si="37"/>
        <v>-0.1530253575049261</v>
      </c>
      <c r="X70" s="38">
        <f t="shared" si="35"/>
        <v>1.9707600192127031</v>
      </c>
      <c r="Y70" s="49">
        <f>kWh_in_MMBtu*(V70-U70)*Elec_source_E+(T70-S70)*Gas_source_E</f>
        <v>-0.94055457029629519</v>
      </c>
      <c r="Z70" s="50">
        <f>(V70-U70)*Elec_emissions/1000+(T70-S70)*Gas_emissions</f>
        <v>-139.5067905755335</v>
      </c>
      <c r="AB70" s="16">
        <v>3</v>
      </c>
      <c r="AC70" s="17" t="s">
        <v>24</v>
      </c>
      <c r="AD70" s="18">
        <v>374</v>
      </c>
      <c r="AE70" s="18">
        <v>326</v>
      </c>
      <c r="AF70" s="30">
        <v>26.186554190228595</v>
      </c>
      <c r="AG70" s="31">
        <v>16.007332865331424</v>
      </c>
      <c r="AH70" s="31">
        <v>242.29381215439275</v>
      </c>
      <c r="AI70" s="30">
        <v>1307.6162022303247</v>
      </c>
      <c r="AJ70" s="37">
        <f t="shared" si="38"/>
        <v>-0.38871938823839242</v>
      </c>
      <c r="AK70" s="38">
        <f t="shared" si="38"/>
        <v>14.136426173728861</v>
      </c>
      <c r="AL70" s="49">
        <f>kWh_in_MMBtu*(AI70-AH70)*Elec_source_E+(AG70-AF70)*Gas_source_E</f>
        <v>-8.1212949714634775E-2</v>
      </c>
      <c r="AM70" s="50">
        <f>(AI70-AH70)*Elec_emissions/1000+(AG70-AF70)*Gas_emissions</f>
        <v>-35.362409009750991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762</v>
      </c>
      <c r="F71" s="39">
        <v>42.374189235074176</v>
      </c>
      <c r="G71" s="40">
        <v>34.152173783891477</v>
      </c>
      <c r="H71" s="40">
        <v>292.55808828910972</v>
      </c>
      <c r="I71" s="39">
        <v>1372</v>
      </c>
      <c r="J71" s="41">
        <f t="shared" si="36"/>
        <v>-0.19403357561770482</v>
      </c>
      <c r="K71" s="42">
        <f t="shared" si="34"/>
        <v>3.6896669581877077</v>
      </c>
      <c r="L71" s="51">
        <f>kWh_in_MMBtu*(I71-H71)*Elec_source_E+(G71-F71)*Gas_source_E</f>
        <v>2.198120139825205</v>
      </c>
      <c r="M71" s="52">
        <f>(I71-H71)*Elec_emissions/1000+(G71-F71)*Gas_emissions</f>
        <v>271.71036639645831</v>
      </c>
      <c r="O71" s="19">
        <v>4</v>
      </c>
      <c r="P71" s="14" t="s">
        <v>25</v>
      </c>
      <c r="Q71" s="13">
        <v>441</v>
      </c>
      <c r="R71" s="13">
        <v>414</v>
      </c>
      <c r="S71" s="39">
        <v>56.11537915396142</v>
      </c>
      <c r="T71" s="40">
        <v>51.076745258449932</v>
      </c>
      <c r="U71" s="40">
        <v>335.25553525990858</v>
      </c>
      <c r="V71" s="39">
        <v>657.43612517436929</v>
      </c>
      <c r="W71" s="41">
        <f t="shared" si="37"/>
        <v>-8.9790605917269103E-2</v>
      </c>
      <c r="X71" s="42">
        <f t="shared" si="35"/>
        <v>0.96100006123594217</v>
      </c>
      <c r="Y71" s="51">
        <f>kWh_in_MMBtu*(V71-U71)*Elec_source_E+(T71-S71)*Gas_source_E</f>
        <v>-2.1611553535532164</v>
      </c>
      <c r="Z71" s="52">
        <f>(V71-U71)*Elec_emissions/1000+(T71-S71)*Gas_emissions</f>
        <v>-298.84072163149727</v>
      </c>
      <c r="AB71" s="19">
        <v>4</v>
      </c>
      <c r="AC71" s="14" t="s">
        <v>25</v>
      </c>
      <c r="AD71" s="13">
        <v>374</v>
      </c>
      <c r="AE71" s="13">
        <v>348</v>
      </c>
      <c r="AF71" s="39">
        <v>26.026911572949643</v>
      </c>
      <c r="AG71" s="40">
        <v>14.017769788296109</v>
      </c>
      <c r="AH71" s="40">
        <v>241.76284965143446</v>
      </c>
      <c r="AI71" s="39">
        <v>1544.7119273380843</v>
      </c>
      <c r="AJ71" s="41">
        <f t="shared" si="38"/>
        <v>-0.46141247881039049</v>
      </c>
      <c r="AK71" s="42">
        <f t="shared" si="38"/>
        <v>16.246884012411883</v>
      </c>
      <c r="AL71" s="51">
        <f>kWh_in_MMBtu*(AI71-AH71)*Elec_source_E+(AG71-AF71)*Gas_source_E</f>
        <v>0.38094479251895308</v>
      </c>
      <c r="AM71" s="52">
        <f>(AI71-AH71)*Elec_emissions/1000+(AG71-AF71)*Gas_emissions</f>
        <v>21.52052279540203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BM71"/>
  <sheetViews>
    <sheetView workbookViewId="0">
      <selection activeCell="L30" sqref="L30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61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Int-13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Int-13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Int-13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Int-13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2959</v>
      </c>
      <c r="F8" s="30">
        <v>30.598913063611818</v>
      </c>
      <c r="G8" s="30">
        <v>22.567080310293402</v>
      </c>
      <c r="H8" s="30">
        <v>267.86854837682097</v>
      </c>
      <c r="I8" s="30">
        <v>944.581905853237</v>
      </c>
      <c r="J8" s="32">
        <f>(G8-F8)/F8</f>
        <v>-0.26248751831874245</v>
      </c>
      <c r="K8" s="36">
        <f>(I8-H8)/H8</f>
        <v>2.5262889636615995</v>
      </c>
      <c r="L8" s="49">
        <f>kWh_in_MMBtu*(I8-H8)*Elec_source_E+(G8-F8)*Gas_source_E</f>
        <v>-1.758304332910952</v>
      </c>
      <c r="M8" s="50">
        <f>(I8-H8)*Elec_emissions/1000+(G8-F8)*Gas_emissions</f>
        <v>-252.63471629465005</v>
      </c>
      <c r="N8" s="6"/>
      <c r="O8" s="16">
        <v>1</v>
      </c>
      <c r="P8" s="17" t="s">
        <v>22</v>
      </c>
      <c r="Q8" s="18">
        <v>7241</v>
      </c>
      <c r="R8" s="18">
        <v>2568</v>
      </c>
      <c r="S8" s="30">
        <v>28.262532735920065</v>
      </c>
      <c r="T8" s="30">
        <v>20.771576667766436</v>
      </c>
      <c r="U8" s="30">
        <v>256.07298214008324</v>
      </c>
      <c r="V8" s="30">
        <v>879.34681776556681</v>
      </c>
      <c r="W8" s="32">
        <f>(T8-S8)/S8</f>
        <v>-0.26504900102718154</v>
      </c>
      <c r="X8" s="36">
        <f t="shared" ref="X8:X11" si="0">(V8-U8)/U8</f>
        <v>2.4339695285952705</v>
      </c>
      <c r="Y8" s="49">
        <f>kWh_in_MMBtu*(V8-U8)*Elec_source_E+(T8-S8)*Gas_source_E</f>
        <v>-1.721248430249311</v>
      </c>
      <c r="Z8" s="50">
        <f>(V8-U8)*Elec_emissions/1000+(T8-S8)*Gas_emissions</f>
        <v>-246.41280384179538</v>
      </c>
      <c r="AA8" s="6"/>
      <c r="AB8" s="16">
        <v>1</v>
      </c>
      <c r="AC8" s="17" t="s">
        <v>22</v>
      </c>
      <c r="AD8" s="18">
        <v>2476</v>
      </c>
      <c r="AE8" s="18">
        <v>309</v>
      </c>
      <c r="AF8" s="30">
        <v>42.761646999867132</v>
      </c>
      <c r="AG8" s="30">
        <v>29.765225318554585</v>
      </c>
      <c r="AH8" s="30">
        <v>326.66480355463074</v>
      </c>
      <c r="AI8" s="30">
        <v>1636.6740806419868</v>
      </c>
      <c r="AJ8" s="32">
        <f>(AG8-AF8)/AF8</f>
        <v>-0.30392706065210562</v>
      </c>
      <c r="AK8" s="36">
        <f t="shared" ref="AK8:AK11" si="1">(AI8-AH8)/AH8</f>
        <v>4.0102553529868512</v>
      </c>
      <c r="AL8" s="49">
        <f>kWh_in_MMBtu*(AI8-AH8)*Elec_source_E+(AG8-AF8)*Gas_source_E</f>
        <v>-0.62219641682649929</v>
      </c>
      <c r="AM8" s="50">
        <f>(AI8-AH8)*Elec_emissions/1000+(AG8-AF8)*Gas_emissions</f>
        <v>-113.92726455534421</v>
      </c>
      <c r="AO8" s="16">
        <v>1</v>
      </c>
      <c r="AP8" s="17" t="s">
        <v>22</v>
      </c>
      <c r="AQ8" s="18">
        <v>211</v>
      </c>
      <c r="AR8" s="18">
        <v>74</v>
      </c>
      <c r="AS8" s="30">
        <v>51.747925280162335</v>
      </c>
      <c r="AT8" s="30">
        <v>46.159640959062202</v>
      </c>
      <c r="AU8" s="30">
        <v>388.06993807828331</v>
      </c>
      <c r="AV8" s="30">
        <v>355.97131650458482</v>
      </c>
      <c r="AW8" s="32">
        <f>(AT8-AS8)/AS8</f>
        <v>-0.10799049992526777</v>
      </c>
      <c r="AX8" s="36">
        <f>(AU8-AT8)/AT8</f>
        <v>7.4071264423926646</v>
      </c>
      <c r="AY8" s="49">
        <f>kWh_in_MMBtu*(AV8-AU8)*Elec_source_E+(AT8-AS8)*Gas_source_E</f>
        <v>-6.4230906315670788</v>
      </c>
      <c r="AZ8" s="50">
        <f>(AV8-AU8)*Elec_emissions/1000+(AT8-AS8)*Gas_emissions</f>
        <v>-865.49784482788971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3641</v>
      </c>
      <c r="F9" s="30">
        <v>31.173691380051498</v>
      </c>
      <c r="G9" s="31">
        <v>22.872648660203687</v>
      </c>
      <c r="H9" s="31">
        <v>272.2118470527675</v>
      </c>
      <c r="I9" s="30">
        <v>981.40149903072779</v>
      </c>
      <c r="J9" s="37">
        <f t="shared" ref="J9:J11" si="2">(G9-F9)/F9</f>
        <v>-0.26628359852050659</v>
      </c>
      <c r="K9" s="38">
        <f t="shared" ref="K9:K11" si="3">(I9-H9)/H9</f>
        <v>2.6052857715648425</v>
      </c>
      <c r="L9" s="49">
        <f>kWh_in_MMBtu*(I9-H9)*Elec_source_E+(G9-F9)*Gas_source_E</f>
        <v>-1.7159777959608808</v>
      </c>
      <c r="M9" s="50">
        <f>(I9-H9)*Elec_emissions/1000+(G9-F9)*Gas_emissions</f>
        <v>-247.67059109505351</v>
      </c>
      <c r="N9" s="6"/>
      <c r="O9" s="16">
        <v>2</v>
      </c>
      <c r="P9" s="17" t="s">
        <v>23</v>
      </c>
      <c r="Q9" s="18">
        <v>7241</v>
      </c>
      <c r="R9" s="18">
        <v>2937</v>
      </c>
      <c r="S9" s="30">
        <v>28.926893322949063</v>
      </c>
      <c r="T9" s="31">
        <v>20.911703338269465</v>
      </c>
      <c r="U9" s="31">
        <v>259.96781554628313</v>
      </c>
      <c r="V9" s="30">
        <v>941.09211690349798</v>
      </c>
      <c r="W9" s="37">
        <f t="shared" ref="W9:W11" si="4">(T9-S9)/S9</f>
        <v>-0.27708436904009914</v>
      </c>
      <c r="X9" s="38">
        <f t="shared" si="0"/>
        <v>2.6200331757449855</v>
      </c>
      <c r="Y9" s="49">
        <f>kWh_in_MMBtu*(V9-U9)*Elec_source_E+(T9-S9)*Gas_source_E</f>
        <v>-1.694559918192752</v>
      </c>
      <c r="Z9" s="50">
        <f>(V9-U9)*Elec_emissions/1000+(T9-S9)*Gas_emissions</f>
        <v>-244.13906086661655</v>
      </c>
      <c r="AA9" s="6"/>
      <c r="AB9" s="16">
        <v>2</v>
      </c>
      <c r="AC9" s="17" t="s">
        <v>23</v>
      </c>
      <c r="AD9" s="18">
        <v>2476</v>
      </c>
      <c r="AE9" s="18">
        <v>608</v>
      </c>
      <c r="AF9" s="30">
        <v>37.821230375035796</v>
      </c>
      <c r="AG9" s="31">
        <v>27.824188556697997</v>
      </c>
      <c r="AH9" s="31">
        <v>309.39459219845094</v>
      </c>
      <c r="AI9" s="30">
        <v>1271.7642196522145</v>
      </c>
      <c r="AJ9" s="37">
        <f t="shared" ref="AJ9:AJ11" si="5">(AG9-AF9)/AF9</f>
        <v>-0.26432354841994843</v>
      </c>
      <c r="AK9" s="38">
        <f t="shared" si="1"/>
        <v>3.1104927226280781</v>
      </c>
      <c r="AL9" s="49">
        <f>kWh_in_MMBtu*(AI9-AH9)*Elec_source_E+(AG9-AF9)*Gas_source_E</f>
        <v>-0.94704368310934406</v>
      </c>
      <c r="AM9" s="50">
        <f>(AI9-AH9)*Elec_emissions/1000+(AG9-AF9)*Gas_emissions</f>
        <v>-149.77144020556511</v>
      </c>
      <c r="AO9" s="16">
        <v>2</v>
      </c>
      <c r="AP9" s="17" t="s">
        <v>23</v>
      </c>
      <c r="AQ9" s="18">
        <v>211</v>
      </c>
      <c r="AR9" s="18">
        <v>80</v>
      </c>
      <c r="AS9" s="30">
        <v>53.052026601326148</v>
      </c>
      <c r="AT9" s="31">
        <v>47.138764351883779</v>
      </c>
      <c r="AU9" s="31">
        <v>394.62142269504932</v>
      </c>
      <c r="AV9" s="30">
        <v>359.57632895878754</v>
      </c>
      <c r="AW9" s="37">
        <f t="shared" ref="AW9:AX11" si="6">(AT9-AS9)/AS9</f>
        <v>-0.11146157137180042</v>
      </c>
      <c r="AX9" s="38">
        <f t="shared" si="6"/>
        <v>7.3714842363974542</v>
      </c>
      <c r="AY9" s="49">
        <f>kWh_in_MMBtu*(AV9-AU9)*Elec_source_E+(AT9-AS9)*Gas_source_E</f>
        <v>-6.8077795133001651</v>
      </c>
      <c r="AZ9" s="50">
        <f>(AV9-AU9)*Elec_emissions/1000+(AT9-AS9)*Gas_emissions</f>
        <v>-917.31039221793753</v>
      </c>
      <c r="BA9" s="6"/>
      <c r="BB9" s="16">
        <v>2</v>
      </c>
      <c r="BC9" s="17" t="s">
        <v>23</v>
      </c>
      <c r="BD9" s="18">
        <v>72</v>
      </c>
      <c r="BE9" s="18">
        <v>16</v>
      </c>
      <c r="BF9" s="30">
        <v>81.603401821143819</v>
      </c>
      <c r="BG9" s="31">
        <v>73.339579792576615</v>
      </c>
      <c r="BH9" s="31">
        <v>494.76468671438141</v>
      </c>
      <c r="BI9" s="30">
        <v>456.03492250365684</v>
      </c>
      <c r="BJ9" s="37">
        <f t="shared" ref="BJ9:BK11" si="7">(BG9-BF9)/BF9</f>
        <v>-0.10126810701690638</v>
      </c>
      <c r="BK9" s="38">
        <f t="shared" si="7"/>
        <v>5.7462165465592312</v>
      </c>
      <c r="BL9" s="49">
        <f>kWh_in_MMBtu*(BI9-BH9)*Elec_source_E+(BG9-BF9)*Gas_source_E</f>
        <v>-9.4079846854298186</v>
      </c>
      <c r="BM9" s="50">
        <f>(BI9-BH9)*Elec_emissions/1000+(BG9-BF9)*Gas_emissions</f>
        <v>-1267.8958368379667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5812</v>
      </c>
      <c r="F10" s="30">
        <v>33.85653110541471</v>
      </c>
      <c r="G10" s="31">
        <v>26.120118410817916</v>
      </c>
      <c r="H10" s="31">
        <v>287.47219525975856</v>
      </c>
      <c r="I10" s="30">
        <v>944.32791674309533</v>
      </c>
      <c r="J10" s="37">
        <f t="shared" si="2"/>
        <v>-0.22850576955178675</v>
      </c>
      <c r="K10" s="38">
        <f t="shared" si="3"/>
        <v>2.2849365340874268</v>
      </c>
      <c r="L10" s="49">
        <f>kWh_in_MMBtu*(I10-H10)*Elec_source_E+(G10-F10)*Gas_source_E</f>
        <v>-1.6416002821589828</v>
      </c>
      <c r="M10" s="50">
        <f>(I10-H10)*Elec_emissions/1000+(G10-F10)*Gas_emissions</f>
        <v>-236.44072966348051</v>
      </c>
      <c r="N10" s="6"/>
      <c r="O10" s="16">
        <v>3</v>
      </c>
      <c r="P10" s="17" t="s">
        <v>24</v>
      </c>
      <c r="Q10" s="18">
        <v>7241</v>
      </c>
      <c r="R10" s="18">
        <v>4413</v>
      </c>
      <c r="S10" s="30">
        <v>31.314631020531532</v>
      </c>
      <c r="T10" s="31">
        <v>23.688180312858094</v>
      </c>
      <c r="U10" s="31">
        <v>273.54697010845797</v>
      </c>
      <c r="V10" s="30">
        <v>934.5827866905862</v>
      </c>
      <c r="W10" s="37">
        <f t="shared" si="4"/>
        <v>-0.24354272936101762</v>
      </c>
      <c r="X10" s="38">
        <f t="shared" si="0"/>
        <v>2.4165349604129625</v>
      </c>
      <c r="Y10" s="49">
        <f>kWh_in_MMBtu*(V10-U10)*Elec_source_E+(T10-S10)*Gas_source_E</f>
        <v>-1.4785246152506435</v>
      </c>
      <c r="Z10" s="50">
        <f>(V10-U10)*Elec_emissions/1000+(T10-S10)*Gas_emissions</f>
        <v>-214.54373516726457</v>
      </c>
      <c r="AA10" s="6"/>
      <c r="AB10" s="16">
        <v>3</v>
      </c>
      <c r="AC10" s="17" t="s">
        <v>24</v>
      </c>
      <c r="AD10" s="18">
        <v>2476</v>
      </c>
      <c r="AE10" s="18">
        <v>1243</v>
      </c>
      <c r="AF10" s="30">
        <v>38.659586457211944</v>
      </c>
      <c r="AG10" s="31">
        <v>30.377003554750956</v>
      </c>
      <c r="AH10" s="31">
        <v>317.38646377452113</v>
      </c>
      <c r="AI10" s="30">
        <v>1047.1155225709447</v>
      </c>
      <c r="AJ10" s="37">
        <f t="shared" si="5"/>
        <v>-0.2142439602044908</v>
      </c>
      <c r="AK10" s="38">
        <f t="shared" si="1"/>
        <v>2.299181414727379</v>
      </c>
      <c r="AL10" s="49">
        <f>kWh_in_MMBtu*(AI10-AH10)*Elec_source_E+(AG10-AF10)*Gas_source_E</f>
        <v>-1.4835041003171421</v>
      </c>
      <c r="AM10" s="50">
        <f>(AI10-AH10)*Elec_emissions/1000+(AG10-AF10)*Gas_emissions</f>
        <v>-216.78925542834997</v>
      </c>
      <c r="AO10" s="16">
        <v>3</v>
      </c>
      <c r="AP10" s="17" t="s">
        <v>24</v>
      </c>
      <c r="AQ10" s="18">
        <v>211</v>
      </c>
      <c r="AR10" s="18">
        <v>121</v>
      </c>
      <c r="AS10" s="30">
        <v>61.585082225703303</v>
      </c>
      <c r="AT10" s="31">
        <v>55.893839295490693</v>
      </c>
      <c r="AU10" s="31">
        <v>423.44869600297187</v>
      </c>
      <c r="AV10" s="30">
        <v>382.81664630963951</v>
      </c>
      <c r="AW10" s="37">
        <f t="shared" si="6"/>
        <v>-9.241268704253347E-2</v>
      </c>
      <c r="AX10" s="38">
        <f t="shared" si="6"/>
        <v>6.5759457811504127</v>
      </c>
      <c r="AY10" s="49">
        <f>kWh_in_MMBtu*(AV10-AU10)*Elec_source_E+(AT10-AS10)*Gas_source_E</f>
        <v>-6.6235407873147842</v>
      </c>
      <c r="AZ10" s="50">
        <f>(AV10-AU10)*Elec_emissions/1000+(AT10-AS10)*Gas_emissions</f>
        <v>-892.33550369068962</v>
      </c>
      <c r="BA10" s="6"/>
      <c r="BB10" s="16">
        <v>3</v>
      </c>
      <c r="BC10" s="17" t="s">
        <v>24</v>
      </c>
      <c r="BD10" s="18">
        <v>72</v>
      </c>
      <c r="BE10" s="18">
        <v>35</v>
      </c>
      <c r="BF10" s="30">
        <v>87.91517644115855</v>
      </c>
      <c r="BG10" s="31">
        <v>78.640528849176235</v>
      </c>
      <c r="BH10" s="31">
        <v>510.77008780015632</v>
      </c>
      <c r="BI10" s="30">
        <v>463.84587674689044</v>
      </c>
      <c r="BJ10" s="37">
        <f t="shared" si="7"/>
        <v>-0.10549541009213373</v>
      </c>
      <c r="BK10" s="38">
        <f t="shared" si="7"/>
        <v>5.4949981297780486</v>
      </c>
      <c r="BL10" s="49">
        <f>kWh_in_MMBtu*(BI10-BH10)*Elec_source_E+(BG10-BF10)*Gas_source_E</f>
        <v>-10.594505167095695</v>
      </c>
      <c r="BM10" s="50">
        <f>(BI10-BH10)*Elec_emissions/1000+(BG10-BF10)*Gas_emissions</f>
        <v>-1427.7250590598492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8746</v>
      </c>
      <c r="F11" s="39">
        <v>39.381135282988431</v>
      </c>
      <c r="G11" s="40">
        <v>32.256489109112891</v>
      </c>
      <c r="H11" s="40">
        <v>304.71185195468701</v>
      </c>
      <c r="I11" s="39">
        <v>875.42447866518887</v>
      </c>
      <c r="J11" s="41">
        <f t="shared" si="2"/>
        <v>-0.18091520527985366</v>
      </c>
      <c r="K11" s="42">
        <f t="shared" si="3"/>
        <v>1.8729584131678974</v>
      </c>
      <c r="L11" s="51">
        <f>kWh_in_MMBtu*(I11-H11)*Elec_source_E+(G11-F11)*Gas_source_E</f>
        <v>-1.8653896417493057</v>
      </c>
      <c r="M11" s="52">
        <f>(I11-H11)*Elec_emissions/1000+(G11-F11)*Gas_emissions</f>
        <v>-264.64769128892215</v>
      </c>
      <c r="N11" s="6"/>
      <c r="O11" s="19">
        <v>4</v>
      </c>
      <c r="P11" s="14" t="s">
        <v>25</v>
      </c>
      <c r="Q11" s="13">
        <v>7241</v>
      </c>
      <c r="R11" s="13">
        <v>6861</v>
      </c>
      <c r="S11" s="39">
        <v>38.399522252166861</v>
      </c>
      <c r="T11" s="40">
        <v>31.739256260651</v>
      </c>
      <c r="U11" s="40">
        <v>296.24192565614993</v>
      </c>
      <c r="V11" s="39">
        <v>841.07346948699387</v>
      </c>
      <c r="W11" s="41">
        <f t="shared" si="4"/>
        <v>-0.17344658477202865</v>
      </c>
      <c r="X11" s="42">
        <f t="shared" si="0"/>
        <v>1.8391439450175384</v>
      </c>
      <c r="Y11" s="51">
        <f>kWh_in_MMBtu*(V11-U11)*Elec_source_E+(T11-S11)*Gas_source_E</f>
        <v>-1.6267941737323524</v>
      </c>
      <c r="Z11" s="52">
        <f>(V11-U11)*Elec_emissions/1000+(T11-S11)*Gas_emissions</f>
        <v>-231.87712154321207</v>
      </c>
      <c r="AA11" s="6"/>
      <c r="AB11" s="19">
        <v>4</v>
      </c>
      <c r="AC11" s="14" t="s">
        <v>25</v>
      </c>
      <c r="AD11" s="13">
        <v>2476</v>
      </c>
      <c r="AE11" s="13">
        <v>1632</v>
      </c>
      <c r="AF11" s="39">
        <v>36.849482083906828</v>
      </c>
      <c r="AG11" s="40">
        <v>27.687093245931202</v>
      </c>
      <c r="AH11" s="40">
        <v>312.02552075307131</v>
      </c>
      <c r="AI11" s="39">
        <v>1076.5419520500266</v>
      </c>
      <c r="AJ11" s="41">
        <f t="shared" si="5"/>
        <v>-0.24864362590260369</v>
      </c>
      <c r="AK11" s="42">
        <f t="shared" si="1"/>
        <v>2.450172759753114</v>
      </c>
      <c r="AL11" s="51">
        <f>kWh_in_MMBtu*(AI11-AH11)*Elec_source_E+(AG11-AF11)*Gas_source_E</f>
        <v>-2.0828334328600873</v>
      </c>
      <c r="AM11" s="52">
        <f>(AI11-AH11)*Elec_emissions/1000+(AG11-AF11)*Gas_emissions</f>
        <v>-298.4133253017726</v>
      </c>
      <c r="AO11" s="19">
        <v>4</v>
      </c>
      <c r="AP11" s="14" t="s">
        <v>25</v>
      </c>
      <c r="AQ11" s="13">
        <v>211</v>
      </c>
      <c r="AR11" s="13">
        <v>199</v>
      </c>
      <c r="AS11" s="39">
        <v>84.038250218337012</v>
      </c>
      <c r="AT11" s="40">
        <v>77.949148081884331</v>
      </c>
      <c r="AU11" s="40">
        <v>498.76886131501487</v>
      </c>
      <c r="AV11" s="39">
        <v>524.15786505969004</v>
      </c>
      <c r="AW11" s="41">
        <f t="shared" si="6"/>
        <v>-7.2456317458214389E-2</v>
      </c>
      <c r="AX11" s="42">
        <f t="shared" si="6"/>
        <v>5.3986441621025305</v>
      </c>
      <c r="AY11" s="51">
        <f>kWh_in_MMBtu*(AV11-AU11)*Elec_source_E+(AT11-AS11)*Gas_source_E</f>
        <v>-6.3746298979642342</v>
      </c>
      <c r="AZ11" s="52">
        <f>(AV11-AU11)*Elec_emissions/1000+(AT11-AS11)*Gas_emissions</f>
        <v>-860.27953432309653</v>
      </c>
      <c r="BA11" s="6"/>
      <c r="BB11" s="19">
        <v>4</v>
      </c>
      <c r="BC11" s="14" t="s">
        <v>25</v>
      </c>
      <c r="BD11" s="13">
        <v>72</v>
      </c>
      <c r="BE11" s="13">
        <v>54</v>
      </c>
      <c r="BF11" s="39">
        <v>76.042971453981593</v>
      </c>
      <c r="BG11" s="40">
        <v>67.685183302226648</v>
      </c>
      <c r="BH11" s="40">
        <v>444.69170366952579</v>
      </c>
      <c r="BI11" s="39">
        <v>456.1765807956271</v>
      </c>
      <c r="BJ11" s="41">
        <f t="shared" si="7"/>
        <v>-0.10990875280055003</v>
      </c>
      <c r="BK11" s="42">
        <f t="shared" si="7"/>
        <v>5.5700007294638842</v>
      </c>
      <c r="BL11" s="51">
        <f>kWh_in_MMBtu*(BI11-BH11)*Elec_source_E+(BG11-BF11)*Gas_source_E</f>
        <v>-8.9912494192426138</v>
      </c>
      <c r="BM11" s="52">
        <f>(BI11-BH11)*Elec_emissions/1000+(BG11-BF11)*Gas_emissions</f>
        <v>-1212.8444978172417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Int-13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Int-13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Int-13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Int-13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Int-13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854</v>
      </c>
      <c r="F23" s="30">
        <v>44.341676724319761</v>
      </c>
      <c r="G23" s="30">
        <v>35.006939890059549</v>
      </c>
      <c r="H23" s="30">
        <v>306.50853692217316</v>
      </c>
      <c r="I23" s="30">
        <v>1036.0694260145053</v>
      </c>
      <c r="J23" s="32">
        <f>(G23-F23)/F23</f>
        <v>-0.21051835482667836</v>
      </c>
      <c r="K23" s="36">
        <f t="shared" ref="K23:K26" si="8">(I23-H23)/H23</f>
        <v>2.3802302422577482</v>
      </c>
      <c r="L23" s="49">
        <f>kWh_in_MMBtu*(I23-H23)*Elec_source_E+(G23-F23)*Gas_source_E</f>
        <v>-2.632090556257876</v>
      </c>
      <c r="M23" s="50">
        <f>(I23-H23)*Elec_emissions/1000+(G23-F23)*Gas_emissions</f>
        <v>-371.68651133502669</v>
      </c>
      <c r="N23" s="6"/>
      <c r="O23" s="16">
        <v>1</v>
      </c>
      <c r="P23" s="17" t="s">
        <v>22</v>
      </c>
      <c r="Q23" s="18">
        <v>3779</v>
      </c>
      <c r="R23" s="18">
        <v>640</v>
      </c>
      <c r="S23" s="30">
        <v>41.29238425256203</v>
      </c>
      <c r="T23" s="30">
        <v>33.763139380805349</v>
      </c>
      <c r="U23" s="30">
        <v>287.02406309323948</v>
      </c>
      <c r="V23" s="30">
        <v>781.83689450342501</v>
      </c>
      <c r="W23" s="32">
        <f>(T23-S23)/S23</f>
        <v>-0.18233979480827681</v>
      </c>
      <c r="X23" s="36">
        <f t="shared" ref="X23:X26" si="9">(V23-U23)/U23</f>
        <v>1.723941979211151</v>
      </c>
      <c r="Y23" s="49">
        <f>kWh_in_MMBtu*(V23-U23)*Elec_source_E+(T23-S23)*Gas_source_E</f>
        <v>-3.0911138268738929</v>
      </c>
      <c r="Z23" s="50">
        <f>(V23-U23)*Elec_emissions/1000+(T23-S23)*Gas_emissions</f>
        <v>-428.21267915230362</v>
      </c>
      <c r="AA23" s="6"/>
      <c r="AB23" s="16">
        <v>1</v>
      </c>
      <c r="AC23" s="17" t="s">
        <v>22</v>
      </c>
      <c r="AD23" s="18">
        <v>1341</v>
      </c>
      <c r="AE23" s="18">
        <v>187</v>
      </c>
      <c r="AF23" s="30">
        <v>49.169950129204267</v>
      </c>
      <c r="AG23" s="30">
        <v>33.611885796921847</v>
      </c>
      <c r="AH23" s="30">
        <v>341.82831058844744</v>
      </c>
      <c r="AI23" s="30">
        <v>1987.0749542879655</v>
      </c>
      <c r="AJ23" s="32">
        <f>(AG23-AF23)/AF23</f>
        <v>-0.3164140759020575</v>
      </c>
      <c r="AK23" s="36">
        <f t="shared" ref="AK23:AK26" si="10">(AI23-AH23)/AH23</f>
        <v>4.8130789426635667</v>
      </c>
      <c r="AL23" s="49">
        <f>kWh_in_MMBtu*(AI23-AH23)*Elec_source_E+(AG23-AF23)*Gas_source_E</f>
        <v>5.1559882795764622E-2</v>
      </c>
      <c r="AM23" s="50">
        <f>(AI23-AH23)*Elec_emissions/1000+(AG23-AF23)*Gas_emissions</f>
        <v>-30.744209675996444</v>
      </c>
      <c r="AO23" s="16">
        <v>1</v>
      </c>
      <c r="AP23" s="17" t="s">
        <v>22</v>
      </c>
      <c r="AQ23" s="18">
        <v>133</v>
      </c>
      <c r="AR23" s="18">
        <v>20</v>
      </c>
      <c r="AS23" s="30">
        <v>68.97702182457536</v>
      </c>
      <c r="AT23" s="30">
        <v>61.483396537415125</v>
      </c>
      <c r="AU23" s="30">
        <v>453.99108889137403</v>
      </c>
      <c r="AV23" s="30">
        <v>418.34061476950365</v>
      </c>
      <c r="AW23" s="32">
        <f>(AT23-AS23)/AS23</f>
        <v>-0.10863944381678685</v>
      </c>
      <c r="AX23" s="36">
        <f t="shared" ref="AX23:AX26" si="11">(AV23-AU23)/AU23</f>
        <v>-7.8526814719926008E-2</v>
      </c>
      <c r="AY23" s="49">
        <f>kWh_in_MMBtu*(AV23-AU23)*Elec_source_E+(AT23-AS23)*Gas_source_E</f>
        <v>-8.5366341215783592</v>
      </c>
      <c r="AZ23" s="50">
        <f>(AV23-AU23)*Elec_emissions/1000+(AT23-AS23)*Gas_emissions</f>
        <v>-1150.4539774232876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1254</v>
      </c>
      <c r="F24" s="30">
        <v>43.238565516826213</v>
      </c>
      <c r="G24" s="31">
        <v>35.308440909027418</v>
      </c>
      <c r="H24" s="31">
        <v>309.56110547440949</v>
      </c>
      <c r="I24" s="30">
        <v>899.36699379681579</v>
      </c>
      <c r="J24" s="37">
        <f t="shared" ref="J24:J26" si="13">(G24-F24)/F24</f>
        <v>-0.18340397080732943</v>
      </c>
      <c r="K24" s="38">
        <f t="shared" si="8"/>
        <v>1.9052971380836596</v>
      </c>
      <c r="L24" s="49">
        <f>kWh_in_MMBtu*(I24-H24)*Elec_source_E+(G24-F24)*Gas_source_E</f>
        <v>-2.5459600232460291</v>
      </c>
      <c r="M24" s="50">
        <f>(I24-H24)*Elec_emissions/1000+(G24-F24)*Gas_emissions</f>
        <v>-356.86852210107497</v>
      </c>
      <c r="N24" s="6"/>
      <c r="O24" s="16">
        <v>2</v>
      </c>
      <c r="P24" s="17" t="s">
        <v>23</v>
      </c>
      <c r="Q24" s="18">
        <v>3779</v>
      </c>
      <c r="R24" s="18">
        <v>849</v>
      </c>
      <c r="S24" s="30">
        <v>40.964313121260197</v>
      </c>
      <c r="T24" s="31">
        <v>33.946373773162193</v>
      </c>
      <c r="U24" s="31">
        <v>291.14830936904616</v>
      </c>
      <c r="V24" s="30">
        <v>747.48185625771168</v>
      </c>
      <c r="W24" s="37">
        <f t="shared" ref="W24:W26" si="14">(T24-S24)/S24</f>
        <v>-0.17131836990220986</v>
      </c>
      <c r="X24" s="38">
        <f t="shared" si="9"/>
        <v>1.5673577080959045</v>
      </c>
      <c r="Y24" s="49">
        <f>kWh_in_MMBtu*(V24-U24)*Elec_source_E+(T24-S24)*Gas_source_E</f>
        <v>-2.9316198249243302</v>
      </c>
      <c r="Z24" s="50">
        <f>(V24-U24)*Elec_emissions/1000+(T24-S24)*Gas_emissions</f>
        <v>-405.82125796729053</v>
      </c>
      <c r="AA24" s="6"/>
      <c r="AB24" s="16">
        <v>2</v>
      </c>
      <c r="AC24" s="17" t="s">
        <v>23</v>
      </c>
      <c r="AD24" s="18">
        <v>1341</v>
      </c>
      <c r="AE24" s="18">
        <v>368</v>
      </c>
      <c r="AF24" s="30">
        <v>44.764025986347981</v>
      </c>
      <c r="AG24" s="31">
        <v>34.767072366528708</v>
      </c>
      <c r="AH24" s="31">
        <v>332.88359163091326</v>
      </c>
      <c r="AI24" s="30">
        <v>1293.9537133612753</v>
      </c>
      <c r="AJ24" s="37">
        <f t="shared" ref="AJ24:AJ26" si="15">(AG24-AF24)/AF24</f>
        <v>-0.22332561469935966</v>
      </c>
      <c r="AK24" s="38">
        <f t="shared" si="10"/>
        <v>2.8871057207167916</v>
      </c>
      <c r="AL24" s="49">
        <f>kWh_in_MMBtu*(AI24-AH24)*Elec_source_E+(AG24-AF24)*Gas_source_E</f>
        <v>-0.96038285596506512</v>
      </c>
      <c r="AM24" s="50">
        <f>(AI24-AH24)*Elec_emissions/1000+(AG24-AF24)*Gas_emissions</f>
        <v>-151.54061717241439</v>
      </c>
      <c r="AO24" s="16">
        <v>2</v>
      </c>
      <c r="AP24" s="17" t="s">
        <v>23</v>
      </c>
      <c r="AQ24" s="18">
        <v>133</v>
      </c>
      <c r="AR24" s="18">
        <v>23</v>
      </c>
      <c r="AS24" s="30">
        <v>75.169384840101671</v>
      </c>
      <c r="AT24" s="31">
        <v>67.191678127360262</v>
      </c>
      <c r="AU24" s="31">
        <v>480.61563066889215</v>
      </c>
      <c r="AV24" s="30">
        <v>442.37738059572911</v>
      </c>
      <c r="AW24" s="37">
        <f t="shared" ref="AW24:AW26" si="16">(AT24-AS24)/AS24</f>
        <v>-0.10612973259940035</v>
      </c>
      <c r="AX24" s="38">
        <f t="shared" si="11"/>
        <v>-7.9560978946825622E-2</v>
      </c>
      <c r="AY24" s="49">
        <f>kWh_in_MMBtu*(AV24-AU24)*Elec_source_E+(AT24-AS24)*Gas_source_E</f>
        <v>-9.0910373325802034</v>
      </c>
      <c r="AZ24" s="50">
        <f>(AV24-AU24)*Elec_emissions/1000+(AT24-AS24)*Gas_emissions</f>
        <v>-1225.1628229233229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88.600135989412564</v>
      </c>
      <c r="BG24" s="31">
        <v>79.75873847812359</v>
      </c>
      <c r="BH24" s="31">
        <v>532.09931321630836</v>
      </c>
      <c r="BI24" s="30">
        <v>488.89057055414497</v>
      </c>
      <c r="BJ24" s="37">
        <f t="shared" ref="BJ24:BJ26" si="17">(BG24-BF24)/BF24</f>
        <v>-9.9789886466376237E-2</v>
      </c>
      <c r="BK24" s="38">
        <f t="shared" si="12"/>
        <v>-8.1204281961924321E-2</v>
      </c>
      <c r="BL24" s="49">
        <f>kWh_in_MMBtu*(BI24-BH24)*Elec_source_E+(BG24-BF24)*Gas_source_E</f>
        <v>-10.083849153242424</v>
      </c>
      <c r="BM24" s="50">
        <f>(BI24-BH24)*Elec_emissions/1000+(BG24-BF24)*Gas_emissions</f>
        <v>-1358.94190384637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2311</v>
      </c>
      <c r="F25" s="30">
        <v>43.304774025700752</v>
      </c>
      <c r="G25" s="31">
        <v>37.121734905805816</v>
      </c>
      <c r="H25" s="31">
        <v>315.27830562858998</v>
      </c>
      <c r="I25" s="30">
        <v>737.54943807049472</v>
      </c>
      <c r="J25" s="37">
        <f t="shared" si="13"/>
        <v>-0.14277961862184968</v>
      </c>
      <c r="K25" s="38">
        <f t="shared" si="8"/>
        <v>1.3393599397839839</v>
      </c>
      <c r="L25" s="49">
        <f>kWh_in_MMBtu*(I25-H25)*Elec_source_E+(G25-F25)*Gas_source_E</f>
        <v>-2.3737425284790081</v>
      </c>
      <c r="M25" s="50">
        <f>(I25-H25)*Elec_emissions/1000+(G25-F25)*Gas_emissions</f>
        <v>-329.80411959372736</v>
      </c>
      <c r="N25" s="6"/>
      <c r="O25" s="16">
        <v>3</v>
      </c>
      <c r="P25" s="17" t="s">
        <v>24</v>
      </c>
      <c r="Q25" s="18">
        <v>3779</v>
      </c>
      <c r="R25" s="18">
        <v>1469</v>
      </c>
      <c r="S25" s="30">
        <v>41.717624479736273</v>
      </c>
      <c r="T25" s="31">
        <v>35.934095499445448</v>
      </c>
      <c r="U25" s="31">
        <v>297.85067780160171</v>
      </c>
      <c r="V25" s="30">
        <v>645.47929282028974</v>
      </c>
      <c r="W25" s="37">
        <f t="shared" si="14"/>
        <v>-0.13863514647388636</v>
      </c>
      <c r="X25" s="38">
        <f t="shared" si="9"/>
        <v>1.1671238003703432</v>
      </c>
      <c r="Y25" s="49">
        <f>kWh_in_MMBtu*(V25-U25)*Elec_source_E+(T25-S25)*Gas_source_E</f>
        <v>-2.7099893560939052</v>
      </c>
      <c r="Z25" s="50">
        <f>(V25-U25)*Elec_emissions/1000+(T25-S25)*Gas_emissions</f>
        <v>-373.44087746612252</v>
      </c>
      <c r="AA25" s="6"/>
      <c r="AB25" s="16">
        <v>3</v>
      </c>
      <c r="AC25" s="17" t="s">
        <v>24</v>
      </c>
      <c r="AD25" s="18">
        <v>1341</v>
      </c>
      <c r="AE25" s="18">
        <v>766</v>
      </c>
      <c r="AF25" s="30">
        <v>42.575014957737729</v>
      </c>
      <c r="AG25" s="31">
        <v>35.670225762513226</v>
      </c>
      <c r="AH25" s="31">
        <v>330.98031234387275</v>
      </c>
      <c r="AI25" s="30">
        <v>942.61635320315133</v>
      </c>
      <c r="AJ25" s="37">
        <f t="shared" si="15"/>
        <v>-0.16217937215238964</v>
      </c>
      <c r="AK25" s="38">
        <f t="shared" si="10"/>
        <v>1.8479529387349722</v>
      </c>
      <c r="AL25" s="49">
        <f>kWh_in_MMBtu*(AI25-AH25)*Elec_source_E+(AG25-AF25)*Gas_source_E</f>
        <v>-1.2026471874082443</v>
      </c>
      <c r="AM25" s="50">
        <f>(AI25-AH25)*Elec_emissions/1000+(AG25-AF25)*Gas_emissions</f>
        <v>-176.20634526358697</v>
      </c>
      <c r="AO25" s="16">
        <v>3</v>
      </c>
      <c r="AP25" s="17" t="s">
        <v>24</v>
      </c>
      <c r="AQ25" s="18">
        <v>133</v>
      </c>
      <c r="AR25" s="18">
        <v>52</v>
      </c>
      <c r="AS25" s="30">
        <v>74.248148473377825</v>
      </c>
      <c r="AT25" s="31">
        <v>68.54777078992781</v>
      </c>
      <c r="AU25" s="31">
        <v>466.4856469259239</v>
      </c>
      <c r="AV25" s="30">
        <v>423.02213017178019</v>
      </c>
      <c r="AW25" s="37">
        <f t="shared" si="16"/>
        <v>-7.6774677896431637E-2</v>
      </c>
      <c r="AX25" s="38">
        <f t="shared" si="11"/>
        <v>-9.3172248793853135E-2</v>
      </c>
      <c r="AY25" s="49">
        <f>kWh_in_MMBtu*(AV25-AU25)*Elec_source_E+(AT25-AS25)*Gas_source_E</f>
        <v>-6.662771595254692</v>
      </c>
      <c r="AZ25" s="50">
        <f>(AV25-AU25)*Elec_emissions/1000+(AT25-AS25)*Gas_emissions</f>
        <v>-897.56138634378487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96.69905143413969</v>
      </c>
      <c r="BG25" s="31">
        <v>88.052752644596566</v>
      </c>
      <c r="BH25" s="31">
        <v>553.22273839842717</v>
      </c>
      <c r="BI25" s="30">
        <v>509.43303772338936</v>
      </c>
      <c r="BJ25" s="37">
        <f t="shared" si="17"/>
        <v>-8.9414515047564785E-2</v>
      </c>
      <c r="BK25" s="38">
        <f t="shared" si="12"/>
        <v>-7.915383377373178E-2</v>
      </c>
      <c r="BL25" s="49">
        <f>kWh_in_MMBtu*(BI25-BH25)*Elec_source_E+(BG25-BF25)*Gas_source_E</f>
        <v>-9.8771979460638164</v>
      </c>
      <c r="BM25" s="50">
        <f>(BI25-BH25)*Elec_emissions/1000+(BG25-BF25)*Gas_emissions</f>
        <v>-1331.0591175685861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4606</v>
      </c>
      <c r="F26" s="39">
        <v>49.691725071229506</v>
      </c>
      <c r="G26" s="40">
        <v>44.673353096685204</v>
      </c>
      <c r="H26" s="40">
        <v>334.78614317188163</v>
      </c>
      <c r="I26" s="39">
        <v>630.56920625083171</v>
      </c>
      <c r="J26" s="41">
        <f t="shared" si="13"/>
        <v>-0.10099009377015644</v>
      </c>
      <c r="K26" s="42">
        <f t="shared" si="8"/>
        <v>0.88349852319632272</v>
      </c>
      <c r="L26" s="51">
        <f>kWh_in_MMBtu*(I26-H26)*Elec_source_E+(G26-F26)*Gas_source_E</f>
        <v>-2.4119881930650369</v>
      </c>
      <c r="M26" s="52">
        <f>(I26-H26)*Elec_emissions/1000+(G26-F26)*Gas_emissions</f>
        <v>-332.06378755154014</v>
      </c>
      <c r="N26" s="6"/>
      <c r="O26" s="19">
        <v>4</v>
      </c>
      <c r="P26" s="14" t="s">
        <v>25</v>
      </c>
      <c r="Q26" s="13">
        <v>3779</v>
      </c>
      <c r="R26" s="13">
        <v>3577</v>
      </c>
      <c r="S26" s="39">
        <v>49.177855659269468</v>
      </c>
      <c r="T26" s="40">
        <v>44.908102992073438</v>
      </c>
      <c r="U26" s="40">
        <v>326.68343684921632</v>
      </c>
      <c r="V26" s="39">
        <v>548.95801377102055</v>
      </c>
      <c r="W26" s="41">
        <f t="shared" si="14"/>
        <v>-8.6822668657599966E-2</v>
      </c>
      <c r="X26" s="42">
        <f t="shared" si="9"/>
        <v>0.6803974485685268</v>
      </c>
      <c r="Y26" s="51">
        <f>kWh_in_MMBtu*(V26-U26)*Elec_source_E+(T26-S26)*Gas_source_E</f>
        <v>-2.3559815233028392</v>
      </c>
      <c r="Z26" s="52">
        <f>(V26-U26)*Elec_emissions/1000+(T26-S26)*Gas_emissions</f>
        <v>-322.8262872872541</v>
      </c>
      <c r="AA26" s="6"/>
      <c r="AB26" s="19">
        <v>4</v>
      </c>
      <c r="AC26" s="14" t="s">
        <v>25</v>
      </c>
      <c r="AD26" s="13">
        <v>1341</v>
      </c>
      <c r="AE26" s="13">
        <v>872</v>
      </c>
      <c r="AF26" s="39">
        <v>42.819822317393147</v>
      </c>
      <c r="AG26" s="40">
        <v>34.967336842378039</v>
      </c>
      <c r="AH26" s="40">
        <v>330.231372504273</v>
      </c>
      <c r="AI26" s="39">
        <v>974.18851751533055</v>
      </c>
      <c r="AJ26" s="41">
        <f t="shared" si="15"/>
        <v>-0.18338435448914689</v>
      </c>
      <c r="AK26" s="42">
        <f t="shared" si="10"/>
        <v>1.9500180740784254</v>
      </c>
      <c r="AL26" s="51">
        <f>kWh_in_MMBtu*(AI26-AH26)*Elec_source_E+(AG26-AF26)*Gas_source_E</f>
        <v>-1.9014752114490392</v>
      </c>
      <c r="AM26" s="52">
        <f>(AI26-AH26)*Elec_emissions/1000+(AG26-AF26)*Gas_emissions</f>
        <v>-271.19253615905666</v>
      </c>
      <c r="AO26" s="19">
        <v>4</v>
      </c>
      <c r="AP26" s="14" t="s">
        <v>25</v>
      </c>
      <c r="AQ26" s="13">
        <v>133</v>
      </c>
      <c r="AR26" s="13">
        <v>125</v>
      </c>
      <c r="AS26" s="39">
        <v>100.98013447403311</v>
      </c>
      <c r="AT26" s="40">
        <v>95.430783512375186</v>
      </c>
      <c r="AU26" s="40">
        <v>552.98331986757887</v>
      </c>
      <c r="AV26" s="39">
        <v>595.30880013673834</v>
      </c>
      <c r="AW26" s="41">
        <f t="shared" si="16"/>
        <v>-5.4954877912991182E-2</v>
      </c>
      <c r="AX26" s="42">
        <f t="shared" si="11"/>
        <v>7.6540247686485402E-2</v>
      </c>
      <c r="AY26" s="51">
        <f>kWh_in_MMBtu*(AV26-AU26)*Elec_source_E+(AT26-AS26)*Gas_source_E</f>
        <v>-5.6111985415429375</v>
      </c>
      <c r="AZ26" s="52">
        <f>(AV26-AU26)*Elec_emissions/1000+(AT26-AS26)*Gas_emissions</f>
        <v>-757.70942772258923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94.046691089241335</v>
      </c>
      <c r="BG26" s="40">
        <v>84.650446721410461</v>
      </c>
      <c r="BH26" s="40">
        <v>512.30156352703148</v>
      </c>
      <c r="BI26" s="39">
        <v>527.28004506021739</v>
      </c>
      <c r="BJ26" s="41">
        <f t="shared" si="17"/>
        <v>-9.9910419590570551E-2</v>
      </c>
      <c r="BK26" s="42">
        <f t="shared" si="12"/>
        <v>2.9237626038194939E-2</v>
      </c>
      <c r="BL26" s="51">
        <f>kWh_in_MMBtu*(BI26-BH26)*Elec_source_E+(BG26-BF26)*Gas_source_E</f>
        <v>-10.08704707272036</v>
      </c>
      <c r="BM26" s="52">
        <f>(BI26-BH26)*Elec_emissions/1000+(BG26-BF26)*Gas_emissions</f>
        <v>-1360.7064324965274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Int-13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Int-13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Int-13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Int-13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Int-13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2105</v>
      </c>
      <c r="F38" s="30">
        <v>25.023464053519405</v>
      </c>
      <c r="G38" s="30">
        <v>17.520220414274284</v>
      </c>
      <c r="H38" s="30">
        <v>252.19227748953708</v>
      </c>
      <c r="I38" s="30">
        <v>907.46535373080553</v>
      </c>
      <c r="J38" s="32">
        <f>(G38-F38)/F38</f>
        <v>-0.29984831928934447</v>
      </c>
      <c r="K38" s="36">
        <f t="shared" ref="K38:K41" si="18">(I38-H38)/H38</f>
        <v>2.5983074611333183</v>
      </c>
      <c r="L38" s="49">
        <f>kWh_in_MMBtu*(I38-H38)*Elec_source_E+(G38-F38)*Gas_source_E</f>
        <v>-1.4038086394485614</v>
      </c>
      <c r="M38" s="50">
        <f>(I38-H38)*Elec_emissions/1000+(G38-F38)*Gas_emissions</f>
        <v>-204.33531821175711</v>
      </c>
      <c r="N38" s="6"/>
      <c r="O38" s="16">
        <v>1</v>
      </c>
      <c r="P38" s="17" t="s">
        <v>22</v>
      </c>
      <c r="Q38" s="18">
        <v>3462</v>
      </c>
      <c r="R38" s="18">
        <v>1928</v>
      </c>
      <c r="S38" s="30">
        <v>23.937270821682116</v>
      </c>
      <c r="T38" s="30">
        <v>16.459024729828212</v>
      </c>
      <c r="U38" s="30">
        <v>245.79876439629621</v>
      </c>
      <c r="V38" s="30">
        <v>911.71525702271003</v>
      </c>
      <c r="W38" s="32">
        <f>(T38-S38)/S38</f>
        <v>-0.3124101384640805</v>
      </c>
      <c r="X38" s="36">
        <f t="shared" ref="X38:X41" si="19">(V38-U38)/U38</f>
        <v>2.7091938165839218</v>
      </c>
      <c r="Y38" s="49">
        <f>kWh_in_MMBtu*(V38-U38)*Elec_source_E+(T38-S38)*Gas_source_E</f>
        <v>-1.2665213276353722</v>
      </c>
      <c r="Z38" s="50">
        <f>(V38-U38)*Elec_emissions/1000+(T38-S38)*Gas_emissions</f>
        <v>-186.06429751465998</v>
      </c>
      <c r="AA38" s="6"/>
      <c r="AB38" s="16">
        <v>1</v>
      </c>
      <c r="AC38" s="17" t="s">
        <v>22</v>
      </c>
      <c r="AD38" s="18">
        <v>1135</v>
      </c>
      <c r="AE38" s="18">
        <v>122</v>
      </c>
      <c r="AF38" s="30">
        <v>32.939084006538913</v>
      </c>
      <c r="AG38" s="30">
        <v>23.869114585319551</v>
      </c>
      <c r="AH38" s="30">
        <v>303.42237883886281</v>
      </c>
      <c r="AI38" s="30">
        <v>1099.5842169387256</v>
      </c>
      <c r="AJ38" s="32">
        <f>(AG38-AF38)/AF38</f>
        <v>-0.27535584837206872</v>
      </c>
      <c r="AK38" s="36">
        <f t="shared" ref="AK38:AK41" si="20">(AI38-AH38)/AH38</f>
        <v>2.6239390817072095</v>
      </c>
      <c r="AL38" s="49">
        <f>kWh_in_MMBtu*(AI38-AH38)*Elec_source_E+(AG38-AF38)*Gas_source_E</f>
        <v>-1.6549212367392876</v>
      </c>
      <c r="AM38" s="50">
        <f>(AI38-AH38)*Elec_emissions/1000+(AG38-AF38)*Gas_emissions</f>
        <v>-241.42916014909429</v>
      </c>
      <c r="AO38" s="16">
        <v>1</v>
      </c>
      <c r="AP38" s="17" t="s">
        <v>22</v>
      </c>
      <c r="AQ38" s="18">
        <v>78</v>
      </c>
      <c r="AR38" s="18">
        <v>54</v>
      </c>
      <c r="AS38" s="30">
        <v>45.366778411861226</v>
      </c>
      <c r="AT38" s="30">
        <v>40.484175930042596</v>
      </c>
      <c r="AU38" s="30">
        <v>363.65469703639798</v>
      </c>
      <c r="AV38" s="30">
        <v>332.8715764064666</v>
      </c>
      <c r="AW38" s="32">
        <f>(AT38-AS38)/AS38</f>
        <v>-0.10762506514110476</v>
      </c>
      <c r="AX38" s="36">
        <f t="shared" ref="AX38:AX41" si="21">(AV38-AU38)/AU38</f>
        <v>-8.4649313980537724E-2</v>
      </c>
      <c r="AY38" s="49">
        <f>kWh_in_MMBtu*(AV38-AU38)*Elec_source_E+(AT38-AS38)*Gas_source_E</f>
        <v>-5.6402967463777358</v>
      </c>
      <c r="AZ38" s="50">
        <f>(AV38-AU38)*Elec_emissions/1000+(AT38-AS38)*Gas_emissions</f>
        <v>-759.95853645922648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2387</v>
      </c>
      <c r="F39" s="30">
        <v>24.83546257087027</v>
      </c>
      <c r="G39" s="31">
        <v>16.33955964469267</v>
      </c>
      <c r="H39" s="31">
        <v>252.59057765153608</v>
      </c>
      <c r="I39" s="30">
        <v>1024.4979672181291</v>
      </c>
      <c r="J39" s="37">
        <f t="shared" ref="J39:J41" si="23">(G39-F39)/F39</f>
        <v>-0.3420875653889579</v>
      </c>
      <c r="K39" s="38">
        <f t="shared" si="18"/>
        <v>3.055962723326465</v>
      </c>
      <c r="L39" s="49">
        <f>kWh_in_MMBtu*(I39-H39)*Elec_source_E+(G39-F39)*Gas_source_E</f>
        <v>-1.2799502664192479</v>
      </c>
      <c r="M39" s="50">
        <f>(I39-H39)*Elec_emissions/1000+(G39-F39)*Gas_emissions</f>
        <v>-190.30393609648127</v>
      </c>
      <c r="N39" s="6"/>
      <c r="O39" s="16">
        <v>2</v>
      </c>
      <c r="P39" s="17" t="s">
        <v>23</v>
      </c>
      <c r="Q39" s="18">
        <v>3462</v>
      </c>
      <c r="R39" s="18">
        <v>2088</v>
      </c>
      <c r="S39" s="30">
        <v>24.032367744038044</v>
      </c>
      <c r="T39" s="31">
        <v>15.611686480403579</v>
      </c>
      <c r="U39" s="31">
        <v>247.28954004076269</v>
      </c>
      <c r="V39" s="30">
        <v>1019.8158292063116</v>
      </c>
      <c r="W39" s="37">
        <f t="shared" ref="W39:W41" si="24">(T39-S39)/S39</f>
        <v>-0.35038916486801308</v>
      </c>
      <c r="X39" s="38">
        <f t="shared" si="19"/>
        <v>3.1239747910008941</v>
      </c>
      <c r="Y39" s="49">
        <f>kWh_in_MMBtu*(V39-U39)*Elec_source_E+(T39-S39)*Gas_source_E</f>
        <v>-1.1915599848521614</v>
      </c>
      <c r="Z39" s="50">
        <f>(V39-U39)*Elec_emissions/1000+(T39-S39)*Gas_emissions</f>
        <v>-178.39759279263262</v>
      </c>
      <c r="AA39" s="6"/>
      <c r="AB39" s="16">
        <v>2</v>
      </c>
      <c r="AC39" s="17" t="s">
        <v>23</v>
      </c>
      <c r="AD39" s="18">
        <v>1135</v>
      </c>
      <c r="AE39" s="18">
        <v>240</v>
      </c>
      <c r="AF39" s="30">
        <v>27.175610437690263</v>
      </c>
      <c r="AG39" s="31">
        <v>17.178433381624291</v>
      </c>
      <c r="AH39" s="31">
        <v>273.37812640200889</v>
      </c>
      <c r="AI39" s="30">
        <v>1237.7403292983226</v>
      </c>
      <c r="AJ39" s="37">
        <f t="shared" ref="AJ39:AJ41" si="25">(AG39-AF39)/AF39</f>
        <v>-0.36787313679624789</v>
      </c>
      <c r="AK39" s="38">
        <f t="shared" si="20"/>
        <v>3.5275763119328603</v>
      </c>
      <c r="AL39" s="49">
        <f>kWh_in_MMBtu*(AI39-AH39)*Elec_source_E+(AG39-AF39)*Gas_source_E</f>
        <v>-0.9265902847303078</v>
      </c>
      <c r="AM39" s="50">
        <f>(AI39-AH39)*Elec_emissions/1000+(AG39-AF39)*Gas_emissions</f>
        <v>-147.05870218969312</v>
      </c>
      <c r="AO39" s="16">
        <v>2</v>
      </c>
      <c r="AP39" s="17" t="s">
        <v>23</v>
      </c>
      <c r="AQ39" s="18">
        <v>78</v>
      </c>
      <c r="AR39" s="18">
        <v>57</v>
      </c>
      <c r="AS39" s="30">
        <v>44.12747854006583</v>
      </c>
      <c r="AT39" s="31">
        <v>39.047237740726601</v>
      </c>
      <c r="AU39" s="31">
        <v>359.92200544244616</v>
      </c>
      <c r="AV39" s="30">
        <v>326.1653782982674</v>
      </c>
      <c r="AW39" s="37">
        <f t="shared" ref="AW39:AW41" si="26">(AT39-AS39)/AS39</f>
        <v>-0.11512646920731244</v>
      </c>
      <c r="AX39" s="38">
        <f t="shared" si="21"/>
        <v>-9.3788728207052252E-2</v>
      </c>
      <c r="AY39" s="49">
        <f>kWh_in_MMBtu*(AV39-AU39)*Elec_source_E+(AT39-AS39)*Gas_source_E</f>
        <v>-5.8864649546432872</v>
      </c>
      <c r="AZ39" s="50">
        <f>(AV39-AU39)*Elec_emissions/1000+(AT39-AS39)*Gas_emissions</f>
        <v>-793.0892359683935</v>
      </c>
      <c r="BA39" s="6"/>
      <c r="BB39" s="16">
        <v>2</v>
      </c>
      <c r="BC39" s="17" t="s">
        <v>23</v>
      </c>
      <c r="BD39" s="18">
        <v>26</v>
      </c>
      <c r="BE39" s="18">
        <v>2</v>
      </c>
      <c r="BF39" s="30">
        <v>32.626262643262663</v>
      </c>
      <c r="BG39" s="31">
        <v>28.405468993747828</v>
      </c>
      <c r="BH39" s="31">
        <v>233.42230120089192</v>
      </c>
      <c r="BI39" s="30">
        <v>226.04538615024001</v>
      </c>
      <c r="BJ39" s="37">
        <f t="shared" ref="BJ39:BJ41" si="27">(BG39-BF39)/BF39</f>
        <v>-0.129367978663852</v>
      </c>
      <c r="BK39" s="38">
        <f t="shared" si="22"/>
        <v>-3.1603300167549413E-2</v>
      </c>
      <c r="BL39" s="49">
        <f>kWh_in_MMBtu*(BI39-BH39)*Elec_source_E+(BG39-BF39)*Gas_source_E</f>
        <v>-4.6769334107415936</v>
      </c>
      <c r="BM39" s="50">
        <f>(BI39-BH39)*Elec_emissions/1000+(BG39-BF39)*Gas_emissions</f>
        <v>-630.57336777914475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3501</v>
      </c>
      <c r="F40" s="30">
        <v>27.619773210875717</v>
      </c>
      <c r="G40" s="31">
        <v>18.857983100930124</v>
      </c>
      <c r="H40" s="31">
        <v>269.11746202286542</v>
      </c>
      <c r="I40" s="30">
        <v>1080.8217939817027</v>
      </c>
      <c r="J40" s="37">
        <f t="shared" si="23"/>
        <v>-0.31722889406258781</v>
      </c>
      <c r="K40" s="38">
        <f t="shared" si="18"/>
        <v>3.0161711761753733</v>
      </c>
      <c r="L40" s="49">
        <f>kWh_in_MMBtu*(I40-H40)*Elec_source_E+(G40-F40)*Gas_source_E</f>
        <v>-1.1583152975131146</v>
      </c>
      <c r="M40" s="50">
        <f>(I40-H40)*Elec_emissions/1000+(G40-F40)*Gas_emissions</f>
        <v>-174.81182531365266</v>
      </c>
      <c r="N40" s="6"/>
      <c r="O40" s="16">
        <v>3</v>
      </c>
      <c r="P40" s="17" t="s">
        <v>24</v>
      </c>
      <c r="Q40" s="18">
        <v>3462</v>
      </c>
      <c r="R40" s="18">
        <v>2944</v>
      </c>
      <c r="S40" s="30">
        <v>26.123735167415994</v>
      </c>
      <c r="T40" s="31">
        <v>17.577701573354958</v>
      </c>
      <c r="U40" s="31">
        <v>261.41988226836753</v>
      </c>
      <c r="V40" s="30">
        <v>1078.8399308806252</v>
      </c>
      <c r="W40" s="37">
        <f t="shared" si="24"/>
        <v>-0.32713674133094345</v>
      </c>
      <c r="X40" s="38">
        <f t="shared" si="19"/>
        <v>3.1268472830735705</v>
      </c>
      <c r="Y40" s="49">
        <f>kWh_in_MMBtu*(V40-U40)*Elec_source_E+(T40-S40)*Gas_source_E</f>
        <v>-0.86404713417088885</v>
      </c>
      <c r="Z40" s="50">
        <f>(V40-U40)*Elec_emissions/1000+(T40-S40)*Gas_emissions</f>
        <v>-135.25708366012213</v>
      </c>
      <c r="AA40" s="6"/>
      <c r="AB40" s="16">
        <v>3</v>
      </c>
      <c r="AC40" s="17" t="s">
        <v>24</v>
      </c>
      <c r="AD40" s="18">
        <v>1135</v>
      </c>
      <c r="AE40" s="18">
        <v>477</v>
      </c>
      <c r="AF40" s="30">
        <v>32.371917208988322</v>
      </c>
      <c r="AG40" s="31">
        <v>21.87677669700274</v>
      </c>
      <c r="AH40" s="31">
        <v>295.55650988746959</v>
      </c>
      <c r="AI40" s="30">
        <v>1214.9276058743553</v>
      </c>
      <c r="AJ40" s="37">
        <f t="shared" si="25"/>
        <v>-0.32420509555336197</v>
      </c>
      <c r="AK40" s="38">
        <f t="shared" si="20"/>
        <v>3.1106440400752051</v>
      </c>
      <c r="AL40" s="49">
        <f>kWh_in_MMBtu*(AI40-AH40)*Elec_source_E+(AG40-AF40)*Gas_source_E</f>
        <v>-1.9345237969383877</v>
      </c>
      <c r="AM40" s="50">
        <f>(AI40-AH40)*Elec_emissions/1000+(AG40-AF40)*Gas_emissions</f>
        <v>-281.96013422546525</v>
      </c>
      <c r="AO40" s="16">
        <v>3</v>
      </c>
      <c r="AP40" s="17" t="s">
        <v>24</v>
      </c>
      <c r="AQ40" s="18">
        <v>78</v>
      </c>
      <c r="AR40" s="18">
        <v>69</v>
      </c>
      <c r="AS40" s="30">
        <v>52.041901865137007</v>
      </c>
      <c r="AT40" s="31">
        <v>46.357543096784511</v>
      </c>
      <c r="AU40" s="31">
        <v>391.01505182915321</v>
      </c>
      <c r="AV40" s="30">
        <v>352.5168613700551</v>
      </c>
      <c r="AW40" s="37">
        <f t="shared" si="26"/>
        <v>-0.10922657636692677</v>
      </c>
      <c r="AX40" s="38">
        <f t="shared" si="21"/>
        <v>-9.845705498804988E-2</v>
      </c>
      <c r="AY40" s="49">
        <f>kWh_in_MMBtu*(AV40-AU40)*Elec_source_E+(AT40-AS40)*Gas_source_E</f>
        <v>-6.5939755407513356</v>
      </c>
      <c r="AZ40" s="50">
        <f>(AV40-AU40)*Elec_emissions/1000+(AT40-AS40)*Gas_emissions</f>
        <v>-888.39715734342406</v>
      </c>
      <c r="BA40" s="6"/>
      <c r="BB40" s="16">
        <v>3</v>
      </c>
      <c r="BC40" s="17" t="s">
        <v>24</v>
      </c>
      <c r="BD40" s="18">
        <v>26</v>
      </c>
      <c r="BE40" s="18">
        <v>11</v>
      </c>
      <c r="BF40" s="30">
        <v>68.750358274654218</v>
      </c>
      <c r="BG40" s="31">
        <v>58.104767840986433</v>
      </c>
      <c r="BH40" s="31">
        <v>418.14612285847471</v>
      </c>
      <c r="BI40" s="30">
        <v>364.38298007089276</v>
      </c>
      <c r="BJ40" s="37">
        <f t="shared" si="27"/>
        <v>-0.15484414482815037</v>
      </c>
      <c r="BK40" s="38">
        <f t="shared" si="22"/>
        <v>-0.12857501205572239</v>
      </c>
      <c r="BL40" s="49">
        <f>kWh_in_MMBtu*(BI40-BH40)*Elec_source_E+(BG40-BF40)*Gas_source_E</f>
        <v>-12.159539103892481</v>
      </c>
      <c r="BM40" s="50">
        <f>(BI40-BH40)*Elec_emissions/1000+(BG40-BF40)*Gas_emissions</f>
        <v>-1638.6325677680543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4140</v>
      </c>
      <c r="F41" s="39">
        <v>27.909981523413865</v>
      </c>
      <c r="G41" s="40">
        <v>18.441978112311471</v>
      </c>
      <c r="H41" s="40">
        <v>271.25238689517096</v>
      </c>
      <c r="I41" s="39">
        <v>1147.8407551725663</v>
      </c>
      <c r="J41" s="41">
        <f t="shared" si="23"/>
        <v>-0.33923359652386814</v>
      </c>
      <c r="K41" s="42">
        <f t="shared" si="18"/>
        <v>3.2316337500696886</v>
      </c>
      <c r="L41" s="51">
        <f>kWh_in_MMBtu*(I41-H41)*Elec_source_E+(G41-F41)*Gas_source_E</f>
        <v>-1.2572657462514947</v>
      </c>
      <c r="M41" s="52">
        <f>(I41-H41)*Elec_emissions/1000+(G41-F41)*Gas_emissions</f>
        <v>-189.6432131764318</v>
      </c>
      <c r="N41" s="6"/>
      <c r="O41" s="19">
        <v>4</v>
      </c>
      <c r="P41" s="14" t="s">
        <v>25</v>
      </c>
      <c r="Q41" s="13">
        <v>3462</v>
      </c>
      <c r="R41" s="13">
        <v>3284</v>
      </c>
      <c r="S41" s="39">
        <v>26.659540949728996</v>
      </c>
      <c r="T41" s="40">
        <v>17.395478928648135</v>
      </c>
      <c r="U41" s="40">
        <v>263.08440874457824</v>
      </c>
      <c r="V41" s="39">
        <v>1159.2516013676347</v>
      </c>
      <c r="W41" s="41">
        <f t="shared" si="24"/>
        <v>-0.34749518150180425</v>
      </c>
      <c r="X41" s="42">
        <f t="shared" si="19"/>
        <v>3.4063865544123586</v>
      </c>
      <c r="Y41" s="51">
        <f>kWh_in_MMBtu*(V41-U41)*Elec_source_E+(T41-S41)*Gas_source_E</f>
        <v>-0.83254839132852609</v>
      </c>
      <c r="Z41" s="52">
        <f>(V41-U41)*Elec_emissions/1000+(T41-S41)*Gas_emissions</f>
        <v>-132.81342913562662</v>
      </c>
      <c r="AA41" s="6"/>
      <c r="AB41" s="19">
        <v>4</v>
      </c>
      <c r="AC41" s="14" t="s">
        <v>25</v>
      </c>
      <c r="AD41" s="13">
        <v>1135</v>
      </c>
      <c r="AE41" s="13">
        <v>760</v>
      </c>
      <c r="AF41" s="39">
        <v>29.999302237064853</v>
      </c>
      <c r="AG41" s="40">
        <v>19.333971645797256</v>
      </c>
      <c r="AH41" s="40">
        <v>291.13670137537633</v>
      </c>
      <c r="AI41" s="39">
        <v>1193.979050621414</v>
      </c>
      <c r="AJ41" s="41">
        <f t="shared" si="25"/>
        <v>-0.35551928864833154</v>
      </c>
      <c r="AK41" s="42">
        <f t="shared" si="20"/>
        <v>3.1010942453523245</v>
      </c>
      <c r="AL41" s="51">
        <f>kWh_in_MMBtu*(AI41-AH41)*Elec_source_E+(AG41-AF41)*Gas_source_E</f>
        <v>-2.2909181290058651</v>
      </c>
      <c r="AM41" s="52">
        <f>(AI41-AH41)*Elec_emissions/1000+(AG41-AF41)*Gas_emissions</f>
        <v>-329.64559916032067</v>
      </c>
      <c r="AO41" s="19">
        <v>4</v>
      </c>
      <c r="AP41" s="14" t="s">
        <v>25</v>
      </c>
      <c r="AQ41" s="13">
        <v>78</v>
      </c>
      <c r="AR41" s="13">
        <v>74</v>
      </c>
      <c r="AS41" s="39">
        <v>55.420202489120648</v>
      </c>
      <c r="AT41" s="40">
        <v>48.419358503352441</v>
      </c>
      <c r="AU41" s="40">
        <v>407.19038403027884</v>
      </c>
      <c r="AV41" s="39">
        <v>403.97047472683738</v>
      </c>
      <c r="AW41" s="41">
        <f t="shared" si="26"/>
        <v>-0.12632295934217344</v>
      </c>
      <c r="AX41" s="42">
        <f t="shared" si="21"/>
        <v>-7.9076260877565824E-3</v>
      </c>
      <c r="AY41" s="51">
        <f>kWh_in_MMBtu*(AV41-AU41)*Elec_source_E+(AT41-AS41)*Gas_source_E</f>
        <v>-7.6642098919191994</v>
      </c>
      <c r="AZ41" s="52">
        <f>(AV41-AU41)*Elec_emissions/1000+(AT41-AS41)*Gas_emissions</f>
        <v>-1033.5398495266659</v>
      </c>
      <c r="BA41" s="6"/>
      <c r="BB41" s="19">
        <v>4</v>
      </c>
      <c r="BC41" s="14" t="s">
        <v>25</v>
      </c>
      <c r="BD41" s="13">
        <v>26</v>
      </c>
      <c r="BE41" s="13">
        <v>22</v>
      </c>
      <c r="BF41" s="39">
        <v>49.855742893603818</v>
      </c>
      <c r="BG41" s="40">
        <v>43.008436510686586</v>
      </c>
      <c r="BH41" s="40">
        <v>346.35008933133577</v>
      </c>
      <c r="BI41" s="39">
        <v>352.75336004713222</v>
      </c>
      <c r="BJ41" s="41">
        <f t="shared" si="27"/>
        <v>-0.1373423799446723</v>
      </c>
      <c r="BK41" s="42">
        <f t="shared" si="22"/>
        <v>1.8487856400322057E-2</v>
      </c>
      <c r="BL41" s="51">
        <f>kWh_in_MMBtu*(BI41-BH41)*Elec_source_E+(BG41-BF41)*Gas_source_E</f>
        <v>-7.3973619232749845</v>
      </c>
      <c r="BM41" s="52">
        <f>(BI41-BH41)*Elec_emissions/1000+(BG41-BF41)*Gas_emissions</f>
        <v>-997.77259282918988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Int-13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Int-13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Int-13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401</v>
      </c>
      <c r="F53" s="30">
        <v>30.474771819746579</v>
      </c>
      <c r="G53" s="30">
        <v>22.339513028607616</v>
      </c>
      <c r="H53" s="30">
        <v>260.71333933340384</v>
      </c>
      <c r="I53" s="30">
        <v>1287.2160226038732</v>
      </c>
      <c r="J53" s="32">
        <f>(G53-F53)/F53</f>
        <v>-0.26695060554539085</v>
      </c>
      <c r="K53" s="36">
        <f t="shared" ref="K53:K56" si="28">(I53-H53)/H53</f>
        <v>3.9372848581321089</v>
      </c>
      <c r="L53" s="49">
        <f>kWh_in_MMBtu*(I53-H53)*Elec_source_E+(G53-F53)*Gas_source_E</f>
        <v>1.7453576407128626</v>
      </c>
      <c r="M53" s="50">
        <f>(I53-H53)*Elec_emissions/1000+(G53-F53)*Gas_emissions</f>
        <v>211.86273753969431</v>
      </c>
      <c r="O53" s="16">
        <v>1</v>
      </c>
      <c r="P53" s="17" t="s">
        <v>22</v>
      </c>
      <c r="Q53" s="18">
        <v>794</v>
      </c>
      <c r="R53" s="18">
        <v>111</v>
      </c>
      <c r="S53" s="30">
        <v>43.881684844342551</v>
      </c>
      <c r="T53" s="30">
        <v>33.706808542798463</v>
      </c>
      <c r="U53" s="30">
        <v>286.74478352086743</v>
      </c>
      <c r="V53" s="30">
        <v>1193.650280349641</v>
      </c>
      <c r="W53" s="32">
        <f>(T53-S53)/S53</f>
        <v>-0.23187068449255055</v>
      </c>
      <c r="X53" s="36">
        <f t="shared" ref="X53:X56" si="29">(V53-U53)/U53</f>
        <v>3.1627619714406237</v>
      </c>
      <c r="Y53" s="49">
        <f>kWh_in_MMBtu*(V53-U53)*Elec_source_E+(T53-S53)*Gas_source_E</f>
        <v>-1.7143149471765824</v>
      </c>
      <c r="Z53" s="50">
        <f>(V53-U53)*Elec_emissions/1000+(T53-S53)*Gas_emissions</f>
        <v>-251.97661797600108</v>
      </c>
      <c r="AB53" s="16">
        <v>1</v>
      </c>
      <c r="AC53" s="17" t="s">
        <v>22</v>
      </c>
      <c r="AD53" s="18">
        <v>661</v>
      </c>
      <c r="AE53" s="18">
        <v>290</v>
      </c>
      <c r="AF53" s="30">
        <v>25.343160282746059</v>
      </c>
      <c r="AG53" s="30">
        <v>17.988582676624247</v>
      </c>
      <c r="AH53" s="30">
        <v>250.74957966165059</v>
      </c>
      <c r="AI53" s="30">
        <v>889.49609189123123</v>
      </c>
      <c r="AJ53" s="32">
        <f>(AG53-AF53)/AF53</f>
        <v>-0.29019970374921633</v>
      </c>
      <c r="AK53" s="36">
        <f t="shared" ref="AK53:AK56" si="30">(AI53-AH53)/AH53</f>
        <v>2.5473482870498705</v>
      </c>
      <c r="AL53" s="49">
        <f>kWh_in_MMBtu*(AI53-AH53)*Elec_source_E+(AG53-AF53)*Gas_source_E</f>
        <v>-1.4126272422284805</v>
      </c>
      <c r="AM53" s="50">
        <f>(AI53-AH53)*Elec_emissions/1000+(AG53-AF53)*Gas_emissions</f>
        <v>-205.14594122825929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481</v>
      </c>
      <c r="F54" s="30">
        <v>31.005776470705158</v>
      </c>
      <c r="G54" s="31">
        <v>22.926189151472148</v>
      </c>
      <c r="H54" s="31">
        <v>264.07466984711743</v>
      </c>
      <c r="I54" s="30">
        <v>1259.0339468357197</v>
      </c>
      <c r="J54" s="37">
        <f t="shared" ref="J54:J56" si="31">(G54-F54)/F54</f>
        <v>-0.26058329249927853</v>
      </c>
      <c r="K54" s="38">
        <f t="shared" si="28"/>
        <v>3.7677194770881313</v>
      </c>
      <c r="L54" s="49">
        <f>kWh_in_MMBtu*(I54-H54)*Elec_source_E+(G54-F54)*Gas_source_E</f>
        <v>1.4799190746092012</v>
      </c>
      <c r="M54" s="50">
        <f>(I54-H54)*Elec_emissions/1000+(G54-F54)*Gas_emissions</f>
        <v>176.78781653491683</v>
      </c>
      <c r="O54" s="16">
        <v>2</v>
      </c>
      <c r="P54" s="17" t="s">
        <v>23</v>
      </c>
      <c r="Q54" s="18">
        <v>794</v>
      </c>
      <c r="R54" s="18">
        <v>156</v>
      </c>
      <c r="S54" s="30">
        <v>43.711203723905747</v>
      </c>
      <c r="T54" s="31">
        <v>35.037748922720397</v>
      </c>
      <c r="U54" s="31">
        <v>294.55419159995671</v>
      </c>
      <c r="V54" s="30">
        <v>995.43972065185494</v>
      </c>
      <c r="W54" s="37">
        <f t="shared" ref="W54:W56" si="32">(T54-S54)/S54</f>
        <v>-0.19842635439576833</v>
      </c>
      <c r="X54" s="38">
        <f t="shared" si="29"/>
        <v>2.3794790535651003</v>
      </c>
      <c r="Y54" s="49">
        <f>kWh_in_MMBtu*(V54-U54)*Elec_source_E+(T54-S54)*Gas_source_E</f>
        <v>-2.2077614995216273</v>
      </c>
      <c r="Z54" s="50">
        <f>(V54-U54)*Elec_emissions/1000+(T54-S54)*Gas_emissions</f>
        <v>-313.80344123247323</v>
      </c>
      <c r="AB54" s="16">
        <v>2</v>
      </c>
      <c r="AC54" s="17" t="s">
        <v>23</v>
      </c>
      <c r="AD54" s="18">
        <v>661</v>
      </c>
      <c r="AE54" s="18">
        <v>325</v>
      </c>
      <c r="AF54" s="30">
        <v>24.907171389168845</v>
      </c>
      <c r="AG54" s="31">
        <v>17.112640461272981</v>
      </c>
      <c r="AH54" s="31">
        <v>249.44449940575484</v>
      </c>
      <c r="AI54" s="30">
        <v>914.90935490941717</v>
      </c>
      <c r="AJ54" s="37">
        <f t="shared" ref="AJ54:AJ56" si="33">(AG54-AF54)/AF54</f>
        <v>-0.31294324056746964</v>
      </c>
      <c r="AK54" s="38">
        <f t="shared" si="30"/>
        <v>2.6677872516290475</v>
      </c>
      <c r="AL54" s="49">
        <f>kWh_in_MMBtu*(AI54-AH54)*Elec_source_E+(AG54-AF54)*Gas_source_E</f>
        <v>-1.6159411776699448</v>
      </c>
      <c r="AM54" s="50">
        <f>(AI54-AH54)*Elec_emissions/1000+(AG54-AF54)*Gas_emissions</f>
        <v>-233.17754356296939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782</v>
      </c>
      <c r="F55" s="30">
        <v>33.795432238111935</v>
      </c>
      <c r="G55" s="31">
        <v>26.309235639573565</v>
      </c>
      <c r="H55" s="31">
        <v>281.01662618329192</v>
      </c>
      <c r="I55" s="30">
        <v>1261.2890058228338</v>
      </c>
      <c r="J55" s="37">
        <f t="shared" si="31"/>
        <v>-0.22151504220431315</v>
      </c>
      <c r="K55" s="38">
        <f t="shared" si="28"/>
        <v>3.4883074106802612</v>
      </c>
      <c r="L55" s="49">
        <f>kWh_in_MMBtu*(I55-H55)*Elec_source_E+(G55-F55)*Gas_source_E</f>
        <v>1.9748702979068717</v>
      </c>
      <c r="M55" s="50">
        <f>(I55-H55)*Elec_emissions/1000+(G55-F55)*Gas_emissions</f>
        <v>243.87464145252738</v>
      </c>
      <c r="O55" s="16">
        <v>3</v>
      </c>
      <c r="P55" s="17" t="s">
        <v>24</v>
      </c>
      <c r="Q55" s="18">
        <v>794</v>
      </c>
      <c r="R55" s="18">
        <v>289</v>
      </c>
      <c r="S55" s="30">
        <v>43.557420426091277</v>
      </c>
      <c r="T55" s="31">
        <v>37.106585950117818</v>
      </c>
      <c r="U55" s="31">
        <v>303.11698845875202</v>
      </c>
      <c r="V55" s="30">
        <v>776.18368253115909</v>
      </c>
      <c r="W55" s="37">
        <f t="shared" si="32"/>
        <v>-0.1480995525646269</v>
      </c>
      <c r="X55" s="38">
        <f t="shared" si="29"/>
        <v>1.5606736411502113</v>
      </c>
      <c r="Y55" s="49">
        <f>kWh_in_MMBtu*(V55-U55)*Elec_source_E+(T55-S55)*Gas_source_E</f>
        <v>-2.1404751165890348</v>
      </c>
      <c r="Z55" s="50">
        <f>(V55-U55)*Elec_emissions/1000+(T55-S55)*Gas_emissions</f>
        <v>-299.50900371719933</v>
      </c>
      <c r="AB55" s="16">
        <v>3</v>
      </c>
      <c r="AC55" s="17" t="s">
        <v>24</v>
      </c>
      <c r="AD55" s="18">
        <v>661</v>
      </c>
      <c r="AE55" s="18">
        <v>493</v>
      </c>
      <c r="AF55" s="30">
        <v>28.072887438262001</v>
      </c>
      <c r="AG55" s="31">
        <v>19.979754423047648</v>
      </c>
      <c r="AH55" s="31">
        <v>268.06124140112627</v>
      </c>
      <c r="AI55" s="30">
        <v>1004.5721426901894</v>
      </c>
      <c r="AJ55" s="37">
        <f t="shared" si="33"/>
        <v>-0.28829001053107917</v>
      </c>
      <c r="AK55" s="38">
        <f t="shared" si="30"/>
        <v>2.7475471554164361</v>
      </c>
      <c r="AL55" s="49">
        <f>kWh_in_MMBtu*(AI55-AH55)*Elec_source_E+(AG55-AF55)*Gas_source_E</f>
        <v>-1.2068877172085211</v>
      </c>
      <c r="AM55" s="50">
        <f>(AI55-AH55)*Elec_emissions/1000+(AG55-AF55)*Gas_emissions</f>
        <v>-179.63950320868844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1292</v>
      </c>
      <c r="F56" s="39">
        <v>42.200575717305767</v>
      </c>
      <c r="G56" s="40">
        <v>35.803624223056786</v>
      </c>
      <c r="H56" s="40">
        <v>304.59769441092561</v>
      </c>
      <c r="I56" s="39">
        <v>1185.5130981580942</v>
      </c>
      <c r="J56" s="41">
        <f t="shared" si="31"/>
        <v>-0.15158446029506881</v>
      </c>
      <c r="K56" s="42">
        <f t="shared" si="28"/>
        <v>2.8920619555272999</v>
      </c>
      <c r="L56" s="51">
        <f>kWh_in_MMBtu*(I56-H56)*Elec_source_E+(G56-F56)*Gas_source_E</f>
        <v>2.1349171290664559</v>
      </c>
      <c r="M56" s="52">
        <f>(I56-H56)*Elec_emissions/1000+(G56-F56)*Gas_emissions</f>
        <v>267.73551504426655</v>
      </c>
      <c r="O56" s="19">
        <v>4</v>
      </c>
      <c r="P56" s="14" t="s">
        <v>25</v>
      </c>
      <c r="Q56" s="13">
        <v>794</v>
      </c>
      <c r="R56" s="13">
        <v>711</v>
      </c>
      <c r="S56" s="39">
        <v>53.814455993362806</v>
      </c>
      <c r="T56" s="40">
        <v>49.37623968440802</v>
      </c>
      <c r="U56" s="40">
        <v>335.6644289095409</v>
      </c>
      <c r="V56" s="39">
        <v>573.37865504883973</v>
      </c>
      <c r="W56" s="41">
        <f t="shared" si="32"/>
        <v>-8.2472566655736004E-2</v>
      </c>
      <c r="X56" s="42">
        <f t="shared" si="29"/>
        <v>0.70819010197640297</v>
      </c>
      <c r="Y56" s="51">
        <f>kWh_in_MMBtu*(V56-U56)*Elec_source_E+(T56-S56)*Gas_source_E</f>
        <v>-2.3799796914365072</v>
      </c>
      <c r="Z56" s="52">
        <f>(V56-U56)*Elec_emissions/1000+(T56-S56)*Gas_emissions</f>
        <v>-326.41650768891907</v>
      </c>
      <c r="AB56" s="19">
        <v>4</v>
      </c>
      <c r="AC56" s="14" t="s">
        <v>25</v>
      </c>
      <c r="AD56" s="13">
        <v>661</v>
      </c>
      <c r="AE56" s="13">
        <v>581</v>
      </c>
      <c r="AF56" s="39">
        <v>27.988064742647207</v>
      </c>
      <c r="AG56" s="40">
        <v>19.194106851248204</v>
      </c>
      <c r="AH56" s="40">
        <v>266.57971122931633</v>
      </c>
      <c r="AI56" s="39">
        <v>1083.802154180154</v>
      </c>
      <c r="AJ56" s="41">
        <f t="shared" si="33"/>
        <v>-0.31420385697475844</v>
      </c>
      <c r="AK56" s="42">
        <f t="shared" si="30"/>
        <v>3.0655837954894074</v>
      </c>
      <c r="AL56" s="51">
        <f>kWh_in_MMBtu*(AI56-AH56)*Elec_source_E+(AG56-AF56)*Gas_source_E</f>
        <v>-1.136327620559392</v>
      </c>
      <c r="AM56" s="52">
        <f>(AI56-AH56)*Elec_emissions/1000+(AG56-AF56)*Gas_emissions</f>
        <v>-171.97295177287469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Int-13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Int-13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Int-13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265</v>
      </c>
      <c r="F68" s="30">
        <v>28.129289745039223</v>
      </c>
      <c r="G68" s="30">
        <v>19.782707486856548</v>
      </c>
      <c r="H68" s="30">
        <v>235.46262563839727</v>
      </c>
      <c r="I68" s="30">
        <v>504</v>
      </c>
      <c r="J68" s="32">
        <f>(G68-F68)/F68</f>
        <v>-0.29672211185689989</v>
      </c>
      <c r="K68" s="36">
        <f t="shared" ref="K68:K71" si="34">(I68-H68)/H68</f>
        <v>1.1404670853114443</v>
      </c>
      <c r="L68" s="49">
        <f>kWh_in_MMBtu*(I68-H68)*Elec_source_E+(G68-F68)*Gas_source_E</f>
        <v>-6.3214246982598929</v>
      </c>
      <c r="M68" s="50">
        <f>(I68-H68)*Elec_emissions/1000+(G68-F68)*Gas_emissions</f>
        <v>-858.67543675335116</v>
      </c>
      <c r="O68" s="16">
        <v>1</v>
      </c>
      <c r="P68" s="17" t="s">
        <v>22</v>
      </c>
      <c r="Q68" s="18">
        <v>441</v>
      </c>
      <c r="R68" s="18">
        <v>63</v>
      </c>
      <c r="S68" s="30">
        <v>43.183991498200179</v>
      </c>
      <c r="T68" s="30">
        <v>35.23081438042108</v>
      </c>
      <c r="U68" s="30">
        <v>276.83503074534792</v>
      </c>
      <c r="V68" s="30">
        <v>777.55703004374004</v>
      </c>
      <c r="W68" s="32">
        <f>(T68-S68)/S68</f>
        <v>-0.18416956936717097</v>
      </c>
      <c r="X68" s="36">
        <f t="shared" ref="X68:X71" si="35">(V68-U68)/U68</f>
        <v>1.8087378535521792</v>
      </c>
      <c r="Y68" s="49">
        <f>kWh_in_MMBtu*(V68-U68)*Elec_source_E+(T68-S68)*Gas_source_E</f>
        <v>-3.4921063634405902</v>
      </c>
      <c r="Z68" s="50">
        <f>(V68-U68)*Elec_emissions/1000+(T68-S68)*Gas_emissions</f>
        <v>-482.42688647571254</v>
      </c>
      <c r="AB68" s="16">
        <v>1</v>
      </c>
      <c r="AC68" s="17" t="s">
        <v>22</v>
      </c>
      <c r="AD68" s="18">
        <v>374</v>
      </c>
      <c r="AE68" s="18">
        <v>202</v>
      </c>
      <c r="AF68" s="30">
        <v>23.434011475489019</v>
      </c>
      <c r="AG68" s="30">
        <v>14.964733554705232</v>
      </c>
      <c r="AH68" s="30">
        <v>222.55935077830873</v>
      </c>
      <c r="AI68" s="30">
        <v>1095.5648210436082</v>
      </c>
      <c r="AJ68" s="32">
        <f>(AG68-AF68)/AF68</f>
        <v>-0.36140965150769394</v>
      </c>
      <c r="AK68" s="36">
        <f>(AH68-AG68)/AG68</f>
        <v>13.87225615910357</v>
      </c>
      <c r="AL68" s="49">
        <f>kWh_in_MMBtu*(AI68-AH68)*Elec_source_E+(AG68-AF68)*Gas_source_E</f>
        <v>-0.20569777116187993</v>
      </c>
      <c r="AM68" s="50">
        <f>(AI68-AH68)*Elec_emissions/1000+(AG68-AF68)*Gas_emissions</f>
        <v>-47.744152433384897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309</v>
      </c>
      <c r="F69" s="30">
        <v>28.839751010662035</v>
      </c>
      <c r="G69" s="31">
        <v>20.524758140879047</v>
      </c>
      <c r="H69" s="31">
        <v>239.62912338967033</v>
      </c>
      <c r="I69" s="30">
        <v>661</v>
      </c>
      <c r="J69" s="37">
        <f t="shared" ref="J69:J71" si="36">(G69-F69)/F69</f>
        <v>-0.28831708244322013</v>
      </c>
      <c r="K69" s="38">
        <f t="shared" si="34"/>
        <v>1.7584293204842298</v>
      </c>
      <c r="L69" s="49">
        <f>kWh_in_MMBtu*(I69-H69)*Elec_source_E+(G69-F69)*Gas_source_E</f>
        <v>-4.706879666624431</v>
      </c>
      <c r="M69" s="50">
        <f>(I69-H69)*Elec_emissions/1000+(G69-F69)*Gas_emissions</f>
        <v>-644.43593167469282</v>
      </c>
      <c r="O69" s="16">
        <v>2</v>
      </c>
      <c r="P69" s="17" t="s">
        <v>23</v>
      </c>
      <c r="Q69" s="18">
        <v>441</v>
      </c>
      <c r="R69" s="18">
        <v>88</v>
      </c>
      <c r="S69" s="30">
        <v>42.253239901093885</v>
      </c>
      <c r="T69" s="31">
        <v>35.093295734673575</v>
      </c>
      <c r="U69" s="31">
        <v>275.94032398420069</v>
      </c>
      <c r="V69" s="30">
        <v>700.58347653344481</v>
      </c>
      <c r="W69" s="37">
        <f t="shared" ref="W69:W71" si="37">(T69-S69)/S69</f>
        <v>-0.16945313976348941</v>
      </c>
      <c r="X69" s="38">
        <f t="shared" si="35"/>
        <v>1.5388948828427034</v>
      </c>
      <c r="Y69" s="49">
        <f>kWh_in_MMBtu*(V69-U69)*Elec_source_E+(T69-S69)*Gas_source_E</f>
        <v>-3.4140452251838234</v>
      </c>
      <c r="Z69" s="50">
        <f>(V69-U69)*Elec_emissions/1000+(T69-S69)*Gas_emissions</f>
        <v>-470.15617305775208</v>
      </c>
      <c r="AB69" s="16">
        <v>2</v>
      </c>
      <c r="AC69" s="17" t="s">
        <v>23</v>
      </c>
      <c r="AD69" s="18">
        <v>374</v>
      </c>
      <c r="AE69" s="18">
        <v>221</v>
      </c>
      <c r="AF69" s="30">
        <v>23.498633262435764</v>
      </c>
      <c r="AG69" s="31">
        <v>14.723711497196133</v>
      </c>
      <c r="AH69" s="31">
        <v>225.1703647818938</v>
      </c>
      <c r="AI69" s="30">
        <v>1150.4933963199467</v>
      </c>
      <c r="AJ69" s="37">
        <f t="shared" ref="AJ69:AK71" si="38">(AG69-AF69)/AF69</f>
        <v>-0.37342264408487819</v>
      </c>
      <c r="AK69" s="38">
        <f t="shared" si="38"/>
        <v>14.293043797059829</v>
      </c>
      <c r="AL69" s="49">
        <f>kWh_in_MMBtu*(AI69-AH69)*Elec_source_E+(AG69-AF69)*Gas_source_E</f>
        <v>2.0504142505242129E-3</v>
      </c>
      <c r="AM69" s="50">
        <f>(AI69-AH69)*Elec_emissions/1000+(AG69-AF69)*Gas_emissions</f>
        <v>-20.925494038940087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482</v>
      </c>
      <c r="F70" s="30">
        <v>31.998590914426931</v>
      </c>
      <c r="G70" s="31">
        <v>23.797391019473903</v>
      </c>
      <c r="H70" s="31">
        <v>260.20526866144479</v>
      </c>
      <c r="I70" s="30">
        <v>998</v>
      </c>
      <c r="J70" s="37">
        <f t="shared" si="36"/>
        <v>-0.25629878255843519</v>
      </c>
      <c r="K70" s="38">
        <f t="shared" si="34"/>
        <v>2.8354334834722583</v>
      </c>
      <c r="L70" s="49">
        <f>kWh_in_MMBtu*(I70-H70)*Elec_source_E+(G70-F70)*Gas_source_E</f>
        <v>-1.3114073742925019</v>
      </c>
      <c r="M70" s="50">
        <f>(I70-H70)*Elec_emissions/1000+(G70-F70)*Gas_emissions</f>
        <v>-193.76469000040026</v>
      </c>
      <c r="O70" s="16">
        <v>3</v>
      </c>
      <c r="P70" s="17" t="s">
        <v>24</v>
      </c>
      <c r="Q70" s="18">
        <v>441</v>
      </c>
      <c r="R70" s="18">
        <v>169</v>
      </c>
      <c r="S70" s="30">
        <v>43.086216435880914</v>
      </c>
      <c r="T70" s="31">
        <v>36.445300860758273</v>
      </c>
      <c r="U70" s="31">
        <v>292.17370058632775</v>
      </c>
      <c r="V70" s="30">
        <v>820.03061552998906</v>
      </c>
      <c r="W70" s="37">
        <f t="shared" si="37"/>
        <v>-0.15413085957559933</v>
      </c>
      <c r="X70" s="38">
        <f t="shared" si="35"/>
        <v>1.8066544452302506</v>
      </c>
      <c r="Y70" s="49">
        <f>kWh_in_MMBtu*(V70-U70)*Elec_source_E+(T70-S70)*Gas_source_E</f>
        <v>-1.7811992448034104</v>
      </c>
      <c r="Z70" s="50">
        <f>(V70-U70)*Elec_emissions/1000+(T70-S70)*Gas_emissions</f>
        <v>-252.31161638929109</v>
      </c>
      <c r="AB70" s="16">
        <v>3</v>
      </c>
      <c r="AC70" s="17" t="s">
        <v>24</v>
      </c>
      <c r="AD70" s="18">
        <v>374</v>
      </c>
      <c r="AE70" s="18">
        <v>313</v>
      </c>
      <c r="AF70" s="30">
        <v>26.011981607315974</v>
      </c>
      <c r="AG70" s="31">
        <v>16.968327878333124</v>
      </c>
      <c r="AH70" s="31">
        <v>242.94435813331305</v>
      </c>
      <c r="AI70" s="30">
        <v>1203.4267079132651</v>
      </c>
      <c r="AJ70" s="37">
        <f t="shared" si="38"/>
        <v>-0.34767261739256677</v>
      </c>
      <c r="AK70" s="38">
        <f t="shared" si="38"/>
        <v>13.317519078796735</v>
      </c>
      <c r="AL70" s="49">
        <f>kWh_in_MMBtu*(AI70-AH70)*Elec_source_E+(AG70-AF70)*Gas_source_E</f>
        <v>7.2637177692532973E-2</v>
      </c>
      <c r="AM70" s="50">
        <f>(AI70-AH70)*Elec_emissions/1000+(AG70-AF70)*Gas_emissions</f>
        <v>-12.211603672252522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747</v>
      </c>
      <c r="F71" s="39">
        <v>42.450323276914943</v>
      </c>
      <c r="G71" s="40">
        <v>34.766234804228922</v>
      </c>
      <c r="H71" s="40">
        <v>293.20563585031681</v>
      </c>
      <c r="I71" s="39">
        <v>1270</v>
      </c>
      <c r="J71" s="41">
        <f t="shared" si="36"/>
        <v>-0.18101366207650843</v>
      </c>
      <c r="K71" s="42">
        <f t="shared" si="34"/>
        <v>3.3314310665172289</v>
      </c>
      <c r="L71" s="51">
        <f>kWh_in_MMBtu*(I71-H71)*Elec_source_E+(G71-F71)*Gas_source_E</f>
        <v>1.7232097034920262</v>
      </c>
      <c r="M71" s="52">
        <f>(I71-H71)*Elec_emissions/1000+(G71-F71)*Gas_emissions</f>
        <v>210.01478551003061</v>
      </c>
      <c r="O71" s="19">
        <v>4</v>
      </c>
      <c r="P71" s="14" t="s">
        <v>25</v>
      </c>
      <c r="Q71" s="13">
        <v>441</v>
      </c>
      <c r="R71" s="13">
        <v>407</v>
      </c>
      <c r="S71" s="39">
        <v>56.50166701566468</v>
      </c>
      <c r="T71" s="40">
        <v>51.116716989192767</v>
      </c>
      <c r="U71" s="40">
        <v>336.10788140605263</v>
      </c>
      <c r="V71" s="39">
        <v>683.56095794770374</v>
      </c>
      <c r="W71" s="41">
        <f t="shared" si="37"/>
        <v>-9.5306038049797259E-2</v>
      </c>
      <c r="X71" s="42">
        <f t="shared" si="35"/>
        <v>1.0337546239265134</v>
      </c>
      <c r="Y71" s="51">
        <f>kWh_in_MMBtu*(V71-U71)*Elec_source_E+(T71-S71)*Gas_source_E</f>
        <v>-2.277353150864172</v>
      </c>
      <c r="Z71" s="52">
        <f>(V71-U71)*Elec_emissions/1000+(T71-S71)*Gas_emissions</f>
        <v>-315.0905047221508</v>
      </c>
      <c r="AB71" s="19">
        <v>4</v>
      </c>
      <c r="AC71" s="14" t="s">
        <v>25</v>
      </c>
      <c r="AD71" s="13">
        <v>374</v>
      </c>
      <c r="AE71" s="13">
        <v>340</v>
      </c>
      <c r="AF71" s="39">
        <v>25.630038271999766</v>
      </c>
      <c r="AG71" s="40">
        <v>15.193745835757571</v>
      </c>
      <c r="AH71" s="40">
        <v>241.84912425859775</v>
      </c>
      <c r="AI71" s="39">
        <v>1390.5580518118841</v>
      </c>
      <c r="AJ71" s="41">
        <f t="shared" si="38"/>
        <v>-0.40718988889078667</v>
      </c>
      <c r="AK71" s="42">
        <f t="shared" si="38"/>
        <v>14.917676053881349</v>
      </c>
      <c r="AL71" s="51">
        <f>kWh_in_MMBtu*(AI71-AH71)*Elec_source_E+(AG71-AF71)*Gas_source_E</f>
        <v>0.50069495508286721</v>
      </c>
      <c r="AM71" s="52">
        <f>(AI71-AH71)*Elec_emissions/1000+(AG71-AF71)*Gas_emissions</f>
        <v>41.204435118974288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BM71"/>
  <sheetViews>
    <sheetView workbookViewId="0">
      <selection activeCell="L14" sqref="L14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Int-14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Int-14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Int-14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Int-14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2963</v>
      </c>
      <c r="F8" s="30">
        <v>30.575928680087234</v>
      </c>
      <c r="G8" s="30">
        <v>23.077746955293556</v>
      </c>
      <c r="H8" s="30">
        <v>267.92544299640946</v>
      </c>
      <c r="I8" s="30">
        <v>864.9589993086214</v>
      </c>
      <c r="J8" s="32">
        <f>(G8-F8)/F8</f>
        <v>-0.24523152847608898</v>
      </c>
      <c r="K8" s="36">
        <f>(I8-H8)/H8</f>
        <v>2.2283570743977941</v>
      </c>
      <c r="L8" s="49">
        <f>kWh_in_MMBtu*(I8-H8)*Elec_source_E+(G8-F8)*Gas_source_E</f>
        <v>-2.0004169811546024</v>
      </c>
      <c r="M8" s="50">
        <f>(I8-H8)*Elec_emissions/1000+(G8-F8)*Gas_emissions</f>
        <v>-283.46089441810329</v>
      </c>
      <c r="N8" s="6"/>
      <c r="O8" s="16">
        <v>1</v>
      </c>
      <c r="P8" s="17" t="s">
        <v>22</v>
      </c>
      <c r="Q8" s="18">
        <v>7241</v>
      </c>
      <c r="R8" s="18">
        <v>2570</v>
      </c>
      <c r="S8" s="30">
        <v>28.229364323002724</v>
      </c>
      <c r="T8" s="30">
        <v>21.268452336957349</v>
      </c>
      <c r="U8" s="30">
        <v>256.02610541185692</v>
      </c>
      <c r="V8" s="30">
        <v>801.75050454344034</v>
      </c>
      <c r="W8" s="32">
        <f>(T8-S8)/S8</f>
        <v>-0.24658408550748942</v>
      </c>
      <c r="X8" s="36">
        <f t="shared" ref="X8:X11" si="0">(V8-U8)/U8</f>
        <v>2.1315185740676821</v>
      </c>
      <c r="Y8" s="49">
        <f>kWh_in_MMBtu*(V8-U8)*Elec_source_E+(T8-S8)*Gas_source_E</f>
        <v>-1.9452672694933506</v>
      </c>
      <c r="Z8" s="50">
        <f>(V8-U8)*Elec_emissions/1000+(T8-S8)*Gas_emissions</f>
        <v>-274.84762097961664</v>
      </c>
      <c r="AA8" s="6"/>
      <c r="AB8" s="16">
        <v>1</v>
      </c>
      <c r="AC8" s="17" t="s">
        <v>22</v>
      </c>
      <c r="AD8" s="18">
        <v>2476</v>
      </c>
      <c r="AE8" s="18">
        <v>311</v>
      </c>
      <c r="AF8" s="30">
        <v>42.753567853877101</v>
      </c>
      <c r="AG8" s="30">
        <v>30.489757526218121</v>
      </c>
      <c r="AH8" s="30">
        <v>327.29197581025863</v>
      </c>
      <c r="AI8" s="30">
        <v>1515.2790282811075</v>
      </c>
      <c r="AJ8" s="32">
        <f>(AG8-AF8)/AF8</f>
        <v>-0.2868488162104777</v>
      </c>
      <c r="AK8" s="36">
        <f t="shared" ref="AK8:AK11" si="1">(AI8-AH8)/AH8</f>
        <v>3.6297469546261101</v>
      </c>
      <c r="AL8" s="49">
        <f>kWh_in_MMBtu*(AI8-AH8)*Elec_source_E+(AG8-AF8)*Gas_source_E</f>
        <v>-1.0852114892581088</v>
      </c>
      <c r="AM8" s="50">
        <f>(AI8-AH8)*Elec_emissions/1000+(AG8-AF8)*Gas_emissions</f>
        <v>-173.57467440734808</v>
      </c>
      <c r="AO8" s="16">
        <v>1</v>
      </c>
      <c r="AP8" s="17" t="s">
        <v>22</v>
      </c>
      <c r="AQ8" s="18">
        <v>211</v>
      </c>
      <c r="AR8" s="18">
        <v>74</v>
      </c>
      <c r="AS8" s="30">
        <v>51.747925280162335</v>
      </c>
      <c r="AT8" s="30">
        <v>46.159640959062202</v>
      </c>
      <c r="AU8" s="30">
        <v>388.06993807828331</v>
      </c>
      <c r="AV8" s="30">
        <v>355.97131650458482</v>
      </c>
      <c r="AW8" s="32">
        <f>(AT8-AS8)/AS8</f>
        <v>-0.10799049992526777</v>
      </c>
      <c r="AX8" s="36">
        <f>(AU8-AT8)/AT8</f>
        <v>7.4071264423926646</v>
      </c>
      <c r="AY8" s="49">
        <f>kWh_in_MMBtu*(AV8-AU8)*Elec_source_E+(AT8-AS8)*Gas_source_E</f>
        <v>-6.4230906315670788</v>
      </c>
      <c r="AZ8" s="50">
        <f>(AV8-AU8)*Elec_emissions/1000+(AT8-AS8)*Gas_emissions</f>
        <v>-865.49784482788971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3643</v>
      </c>
      <c r="F9" s="30">
        <v>31.153864173136768</v>
      </c>
      <c r="G9" s="31">
        <v>23.144662947580887</v>
      </c>
      <c r="H9" s="31">
        <v>272.17607064833811</v>
      </c>
      <c r="I9" s="30">
        <v>933.90913547500202</v>
      </c>
      <c r="J9" s="37">
        <f t="shared" ref="J9:J11" si="2">(G9-F9)/F9</f>
        <v>-0.25708532274022122</v>
      </c>
      <c r="K9" s="38">
        <f t="shared" ref="K9:K11" si="3">(I9-H9)/H9</f>
        <v>2.4312683449738248</v>
      </c>
      <c r="L9" s="49">
        <f>kWh_in_MMBtu*(I9-H9)*Elec_source_E+(G9-F9)*Gas_source_E</f>
        <v>-1.8885139806084226</v>
      </c>
      <c r="M9" s="50">
        <f>(I9-H9)*Elec_emissions/1000+(G9-F9)*Gas_emissions</f>
        <v>-269.8518550534277</v>
      </c>
      <c r="N9" s="6"/>
      <c r="O9" s="16">
        <v>2</v>
      </c>
      <c r="P9" s="17" t="s">
        <v>23</v>
      </c>
      <c r="Q9" s="18">
        <v>7241</v>
      </c>
      <c r="R9" s="18">
        <v>2935</v>
      </c>
      <c r="S9" s="30">
        <v>28.90154117783468</v>
      </c>
      <c r="T9" s="31">
        <v>21.292969158591067</v>
      </c>
      <c r="U9" s="31">
        <v>259.78838010036259</v>
      </c>
      <c r="V9" s="30">
        <v>875.93081601589165</v>
      </c>
      <c r="W9" s="37">
        <f t="shared" ref="W9:W11" si="4">(T9-S9)/S9</f>
        <v>-0.2632583491803136</v>
      </c>
      <c r="X9" s="38">
        <f t="shared" si="0"/>
        <v>2.3717089874362287</v>
      </c>
      <c r="Y9" s="49">
        <f>kWh_in_MMBtu*(V9-U9)*Elec_source_E+(T9-S9)*Gas_source_E</f>
        <v>-1.923179819582554</v>
      </c>
      <c r="Z9" s="50">
        <f>(V9-U9)*Elec_emissions/1000+(T9-S9)*Gas_emissions</f>
        <v>-273.48235021425455</v>
      </c>
      <c r="AA9" s="6"/>
      <c r="AB9" s="16">
        <v>2</v>
      </c>
      <c r="AC9" s="17" t="s">
        <v>23</v>
      </c>
      <c r="AD9" s="18">
        <v>2476</v>
      </c>
      <c r="AE9" s="18">
        <v>612</v>
      </c>
      <c r="AF9" s="30">
        <v>37.773998804817211</v>
      </c>
      <c r="AG9" s="31">
        <v>27.57615721036041</v>
      </c>
      <c r="AH9" s="31">
        <v>309.75911923904738</v>
      </c>
      <c r="AI9" s="30">
        <v>1299.5283830915478</v>
      </c>
      <c r="AJ9" s="37">
        <f t="shared" ref="AJ9:AJ11" si="5">(AG9-AF9)/AF9</f>
        <v>-0.26996987126383609</v>
      </c>
      <c r="AK9" s="38">
        <f t="shared" si="1"/>
        <v>3.1952869258020957</v>
      </c>
      <c r="AL9" s="49">
        <f>kWh_in_MMBtu*(AI9-AH9)*Elec_source_E+(AG9-AF9)*Gas_source_E</f>
        <v>-0.88263651119405218</v>
      </c>
      <c r="AM9" s="50">
        <f>(AI9-AH9)*Elec_emissions/1000+(AG9-AF9)*Gas_emissions</f>
        <v>-141.71314593783063</v>
      </c>
      <c r="AO9" s="16">
        <v>2</v>
      </c>
      <c r="AP9" s="17" t="s">
        <v>23</v>
      </c>
      <c r="AQ9" s="18">
        <v>211</v>
      </c>
      <c r="AR9" s="18">
        <v>80</v>
      </c>
      <c r="AS9" s="30">
        <v>53.052026601326148</v>
      </c>
      <c r="AT9" s="31">
        <v>47.138764351883779</v>
      </c>
      <c r="AU9" s="31">
        <v>394.62142269504932</v>
      </c>
      <c r="AV9" s="30">
        <v>359.57632895878754</v>
      </c>
      <c r="AW9" s="37">
        <f t="shared" ref="AW9:AX11" si="6">(AT9-AS9)/AS9</f>
        <v>-0.11146157137180042</v>
      </c>
      <c r="AX9" s="38">
        <f t="shared" si="6"/>
        <v>7.3714842363974542</v>
      </c>
      <c r="AY9" s="49">
        <f>kWh_in_MMBtu*(AV9-AU9)*Elec_source_E+(AT9-AS9)*Gas_source_E</f>
        <v>-6.8077795133001651</v>
      </c>
      <c r="AZ9" s="50">
        <f>(AV9-AU9)*Elec_emissions/1000+(AT9-AS9)*Gas_emissions</f>
        <v>-917.31039221793753</v>
      </c>
      <c r="BA9" s="6"/>
      <c r="BB9" s="16">
        <v>2</v>
      </c>
      <c r="BC9" s="17" t="s">
        <v>23</v>
      </c>
      <c r="BD9" s="18">
        <v>72</v>
      </c>
      <c r="BE9" s="18">
        <v>16</v>
      </c>
      <c r="BF9" s="30">
        <v>81.603401821143819</v>
      </c>
      <c r="BG9" s="31">
        <v>73.339579792576615</v>
      </c>
      <c r="BH9" s="31">
        <v>494.76468671438141</v>
      </c>
      <c r="BI9" s="30">
        <v>456.03492250365684</v>
      </c>
      <c r="BJ9" s="37">
        <f t="shared" ref="BJ9:BK11" si="7">(BG9-BF9)/BF9</f>
        <v>-0.10126810701690638</v>
      </c>
      <c r="BK9" s="38">
        <f t="shared" si="7"/>
        <v>5.7462165465592312</v>
      </c>
      <c r="BL9" s="49">
        <f>kWh_in_MMBtu*(BI9-BH9)*Elec_source_E+(BG9-BF9)*Gas_source_E</f>
        <v>-9.4079846854298186</v>
      </c>
      <c r="BM9" s="50">
        <f>(BI9-BH9)*Elec_emissions/1000+(BG9-BF9)*Gas_emissions</f>
        <v>-1267.8958368379667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5818</v>
      </c>
      <c r="F10" s="30">
        <v>33.834177093235716</v>
      </c>
      <c r="G10" s="31">
        <v>26.473449894794506</v>
      </c>
      <c r="H10" s="31">
        <v>287.38475741349595</v>
      </c>
      <c r="I10" s="30">
        <v>876.67466896634448</v>
      </c>
      <c r="J10" s="37">
        <f t="shared" si="2"/>
        <v>-0.21755301386989551</v>
      </c>
      <c r="K10" s="38">
        <f t="shared" si="3"/>
        <v>2.0505259807671856</v>
      </c>
      <c r="L10" s="49">
        <f>kWh_in_MMBtu*(I10-H10)*Elec_source_E+(G10-F10)*Gas_source_E</f>
        <v>-1.9306514195189335</v>
      </c>
      <c r="M10" s="50">
        <f>(I10-H10)*Elec_emissions/1000+(G10-F10)*Gas_emissions</f>
        <v>-273.87471346728148</v>
      </c>
      <c r="N10" s="6"/>
      <c r="O10" s="16">
        <v>3</v>
      </c>
      <c r="P10" s="17" t="s">
        <v>24</v>
      </c>
      <c r="Q10" s="18">
        <v>7241</v>
      </c>
      <c r="R10" s="18">
        <v>4415</v>
      </c>
      <c r="S10" s="30">
        <v>31.307637627941549</v>
      </c>
      <c r="T10" s="31">
        <v>24.03752771819714</v>
      </c>
      <c r="U10" s="31">
        <v>273.5003112702617</v>
      </c>
      <c r="V10" s="30">
        <v>870.89815867603363</v>
      </c>
      <c r="W10" s="37">
        <f t="shared" si="4"/>
        <v>-0.23221521841226234</v>
      </c>
      <c r="X10" s="38">
        <f t="shared" si="0"/>
        <v>2.1842675228820783</v>
      </c>
      <c r="Y10" s="49">
        <f>kWh_in_MMBtu*(V10-U10)*Elec_source_E+(T10-S10)*Gas_source_E</f>
        <v>-1.7480523757486015</v>
      </c>
      <c r="Z10" s="50">
        <f>(V10-U10)*Elec_emissions/1000+(T10-S10)*Gas_emissions</f>
        <v>-249.43474880015242</v>
      </c>
      <c r="AA10" s="6"/>
      <c r="AB10" s="16">
        <v>3</v>
      </c>
      <c r="AC10" s="17" t="s">
        <v>24</v>
      </c>
      <c r="AD10" s="18">
        <v>2476</v>
      </c>
      <c r="AE10" s="18">
        <v>1247</v>
      </c>
      <c r="AF10" s="30">
        <v>38.568721793370685</v>
      </c>
      <c r="AG10" s="31">
        <v>30.778888169686212</v>
      </c>
      <c r="AH10" s="31">
        <v>317.07008747726707</v>
      </c>
      <c r="AI10" s="30">
        <v>956.63386816510513</v>
      </c>
      <c r="AJ10" s="37">
        <f t="shared" si="5"/>
        <v>-0.20197282309271172</v>
      </c>
      <c r="AK10" s="38">
        <f t="shared" si="1"/>
        <v>2.0171053844166007</v>
      </c>
      <c r="AL10" s="49">
        <f>kWh_in_MMBtu*(AI10-AH10)*Elec_source_E+(AG10-AF10)*Gas_source_E</f>
        <v>-1.87860673914839</v>
      </c>
      <c r="AM10" s="50">
        <f>(AI10-AH10)*Elec_emissions/1000+(AG10-AF10)*Gas_emissions</f>
        <v>-268.00777384631624</v>
      </c>
      <c r="AO10" s="16">
        <v>3</v>
      </c>
      <c r="AP10" s="17" t="s">
        <v>24</v>
      </c>
      <c r="AQ10" s="18">
        <v>211</v>
      </c>
      <c r="AR10" s="18">
        <v>121</v>
      </c>
      <c r="AS10" s="30">
        <v>61.585082225703303</v>
      </c>
      <c r="AT10" s="31">
        <v>55.893839295490693</v>
      </c>
      <c r="AU10" s="31">
        <v>423.44869600297187</v>
      </c>
      <c r="AV10" s="30">
        <v>382.81664630963951</v>
      </c>
      <c r="AW10" s="37">
        <f t="shared" si="6"/>
        <v>-9.241268704253347E-2</v>
      </c>
      <c r="AX10" s="38">
        <f t="shared" si="6"/>
        <v>6.5759457811504127</v>
      </c>
      <c r="AY10" s="49">
        <f>kWh_in_MMBtu*(AV10-AU10)*Elec_source_E+(AT10-AS10)*Gas_source_E</f>
        <v>-6.6235407873147842</v>
      </c>
      <c r="AZ10" s="50">
        <f>(AV10-AU10)*Elec_emissions/1000+(AT10-AS10)*Gas_emissions</f>
        <v>-892.33550369068962</v>
      </c>
      <c r="BA10" s="6"/>
      <c r="BB10" s="16">
        <v>3</v>
      </c>
      <c r="BC10" s="17" t="s">
        <v>24</v>
      </c>
      <c r="BD10" s="18">
        <v>72</v>
      </c>
      <c r="BE10" s="18">
        <v>35</v>
      </c>
      <c r="BF10" s="30">
        <v>87.91517644115855</v>
      </c>
      <c r="BG10" s="31">
        <v>78.640528849176235</v>
      </c>
      <c r="BH10" s="31">
        <v>510.77008780015632</v>
      </c>
      <c r="BI10" s="30">
        <v>463.84587674689044</v>
      </c>
      <c r="BJ10" s="37">
        <f t="shared" si="7"/>
        <v>-0.10549541009213373</v>
      </c>
      <c r="BK10" s="38">
        <f t="shared" si="7"/>
        <v>5.4949981297780486</v>
      </c>
      <c r="BL10" s="49">
        <f>kWh_in_MMBtu*(BI10-BH10)*Elec_source_E+(BG10-BF10)*Gas_source_E</f>
        <v>-10.594505167095695</v>
      </c>
      <c r="BM10" s="50">
        <f>(BI10-BH10)*Elec_emissions/1000+(BG10-BF10)*Gas_emissions</f>
        <v>-1427.7250590598492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8755</v>
      </c>
      <c r="F11" s="39">
        <v>39.363439188531352</v>
      </c>
      <c r="G11" s="40">
        <v>32.438212734647351</v>
      </c>
      <c r="H11" s="40">
        <v>304.70454450329771</v>
      </c>
      <c r="I11" s="39">
        <v>839.00334068591576</v>
      </c>
      <c r="J11" s="41">
        <f t="shared" si="2"/>
        <v>-0.17593042164622863</v>
      </c>
      <c r="K11" s="42">
        <f t="shared" si="3"/>
        <v>1.7534979566963285</v>
      </c>
      <c r="L11" s="51">
        <f>kWh_in_MMBtu*(I11-H11)*Elec_source_E+(G11-F11)*Gas_source_E</f>
        <v>-2.0244968826816896</v>
      </c>
      <c r="M11" s="52">
        <f>(I11-H11)*Elec_emissions/1000+(G11-F11)*Gas_emissions</f>
        <v>-285.27091963610576</v>
      </c>
      <c r="N11" s="6"/>
      <c r="O11" s="19">
        <v>4</v>
      </c>
      <c r="P11" s="14" t="s">
        <v>25</v>
      </c>
      <c r="Q11" s="13">
        <v>7241</v>
      </c>
      <c r="R11" s="13">
        <v>6861</v>
      </c>
      <c r="S11" s="39">
        <v>38.394244980083577</v>
      </c>
      <c r="T11" s="40">
        <v>31.936387587187781</v>
      </c>
      <c r="U11" s="40">
        <v>296.19616535188976</v>
      </c>
      <c r="V11" s="39">
        <v>804.4534678052471</v>
      </c>
      <c r="W11" s="41">
        <f t="shared" si="4"/>
        <v>-0.16819857757967921</v>
      </c>
      <c r="X11" s="42">
        <f t="shared" si="0"/>
        <v>1.7159482866685081</v>
      </c>
      <c r="Y11" s="51">
        <f>kWh_in_MMBtu*(V11-U11)*Elec_source_E+(T11-S11)*Gas_source_E</f>
        <v>-1.7843019901170267</v>
      </c>
      <c r="Z11" s="52">
        <f>(V11-U11)*Elec_emissions/1000+(T11-S11)*Gas_emissions</f>
        <v>-252.28097217114782</v>
      </c>
      <c r="AA11" s="6"/>
      <c r="AB11" s="19">
        <v>4</v>
      </c>
      <c r="AC11" s="14" t="s">
        <v>25</v>
      </c>
      <c r="AD11" s="13">
        <v>2476</v>
      </c>
      <c r="AE11" s="13">
        <v>1641</v>
      </c>
      <c r="AF11" s="39">
        <v>36.791019521800393</v>
      </c>
      <c r="AG11" s="40">
        <v>27.857475252606378</v>
      </c>
      <c r="AH11" s="40">
        <v>312.13774603730633</v>
      </c>
      <c r="AI11" s="39">
        <v>1034.2340369186807</v>
      </c>
      <c r="AJ11" s="41">
        <f t="shared" si="5"/>
        <v>-0.24281861131628807</v>
      </c>
      <c r="AK11" s="42">
        <f t="shared" si="1"/>
        <v>2.3133898416600673</v>
      </c>
      <c r="AL11" s="51">
        <f>kWh_in_MMBtu*(AI11-AH11)*Elec_source_E+(AG11-AF11)*Gas_source_E</f>
        <v>-2.2719655303785204</v>
      </c>
      <c r="AM11" s="52">
        <f>(AI11-AH11)*Elec_emissions/1000+(AG11-AF11)*Gas_emissions</f>
        <v>-322.9481542568036</v>
      </c>
      <c r="AO11" s="19">
        <v>4</v>
      </c>
      <c r="AP11" s="14" t="s">
        <v>25</v>
      </c>
      <c r="AQ11" s="13">
        <v>211</v>
      </c>
      <c r="AR11" s="13">
        <v>199</v>
      </c>
      <c r="AS11" s="39">
        <v>84.038250218337012</v>
      </c>
      <c r="AT11" s="40">
        <v>77.949148081884331</v>
      </c>
      <c r="AU11" s="40">
        <v>498.76886131501487</v>
      </c>
      <c r="AV11" s="39">
        <v>524.15786505969004</v>
      </c>
      <c r="AW11" s="41">
        <f t="shared" si="6"/>
        <v>-7.2456317458214389E-2</v>
      </c>
      <c r="AX11" s="42">
        <f t="shared" si="6"/>
        <v>5.3986441621025305</v>
      </c>
      <c r="AY11" s="51">
        <f>kWh_in_MMBtu*(AV11-AU11)*Elec_source_E+(AT11-AS11)*Gas_source_E</f>
        <v>-6.3746298979642342</v>
      </c>
      <c r="AZ11" s="52">
        <f>(AV11-AU11)*Elec_emissions/1000+(AT11-AS11)*Gas_emissions</f>
        <v>-860.27953432309653</v>
      </c>
      <c r="BA11" s="6"/>
      <c r="BB11" s="19">
        <v>4</v>
      </c>
      <c r="BC11" s="14" t="s">
        <v>25</v>
      </c>
      <c r="BD11" s="13">
        <v>72</v>
      </c>
      <c r="BE11" s="13">
        <v>54</v>
      </c>
      <c r="BF11" s="39">
        <v>76.042971453981593</v>
      </c>
      <c r="BG11" s="40">
        <v>67.685183302226648</v>
      </c>
      <c r="BH11" s="40">
        <v>444.69170366952579</v>
      </c>
      <c r="BI11" s="39">
        <v>456.1765807956271</v>
      </c>
      <c r="BJ11" s="41">
        <f t="shared" si="7"/>
        <v>-0.10990875280055003</v>
      </c>
      <c r="BK11" s="42">
        <f t="shared" si="7"/>
        <v>5.5700007294638842</v>
      </c>
      <c r="BL11" s="51">
        <f>kWh_in_MMBtu*(BI11-BH11)*Elec_source_E+(BG11-BF11)*Gas_source_E</f>
        <v>-8.9912494192426138</v>
      </c>
      <c r="BM11" s="52">
        <f>(BI11-BH11)*Elec_emissions/1000+(BG11-BF11)*Gas_emissions</f>
        <v>-1212.8444978172417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Int-14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Int-14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Int-14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Int-14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Int-14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854</v>
      </c>
      <c r="F23" s="30">
        <v>44.333743200637265</v>
      </c>
      <c r="G23" s="30">
        <v>35.2114239119269</v>
      </c>
      <c r="H23" s="30">
        <v>306.7669649760623</v>
      </c>
      <c r="I23" s="30">
        <v>999.97571470178343</v>
      </c>
      <c r="J23" s="32">
        <f>(G23-F23)/F23</f>
        <v>-0.20576469817642734</v>
      </c>
      <c r="K23" s="36">
        <f t="shared" ref="K23:K26" si="8">(I23-H23)/H23</f>
        <v>2.2597242495775705</v>
      </c>
      <c r="L23" s="49">
        <f>kWh_in_MMBtu*(I23-H23)*Elec_source_E+(G23-F23)*Gas_source_E</f>
        <v>-2.7763923557282579</v>
      </c>
      <c r="M23" s="50">
        <f>(I23-H23)*Elec_emissions/1000+(G23-F23)*Gas_emissions</f>
        <v>-390.31445606656962</v>
      </c>
      <c r="N23" s="6"/>
      <c r="O23" s="16">
        <v>1</v>
      </c>
      <c r="P23" s="17" t="s">
        <v>22</v>
      </c>
      <c r="Q23" s="18">
        <v>3779</v>
      </c>
      <c r="R23" s="18">
        <v>639</v>
      </c>
      <c r="S23" s="30">
        <v>41.25781887797627</v>
      </c>
      <c r="T23" s="30">
        <v>33.880269787336388</v>
      </c>
      <c r="U23" s="30">
        <v>286.96006678988027</v>
      </c>
      <c r="V23" s="30">
        <v>754.73732979786041</v>
      </c>
      <c r="W23" s="32">
        <f>(T23-S23)/S23</f>
        <v>-0.17881578065141179</v>
      </c>
      <c r="X23" s="36">
        <f t="shared" ref="X23:X26" si="9">(V23-U23)/U23</f>
        <v>1.6301127478845305</v>
      </c>
      <c r="Y23" s="49">
        <f>kWh_in_MMBtu*(V23-U23)*Elec_source_E+(T23-S23)*Gas_source_E</f>
        <v>-3.2052803328913217</v>
      </c>
      <c r="Z23" s="50">
        <f>(V23-U23)*Elec_emissions/1000+(T23-S23)*Gas_emissions</f>
        <v>-442.98997783491848</v>
      </c>
      <c r="AA23" s="6"/>
      <c r="AB23" s="16">
        <v>1</v>
      </c>
      <c r="AC23" s="17" t="s">
        <v>22</v>
      </c>
      <c r="AD23" s="18">
        <v>1341</v>
      </c>
      <c r="AE23" s="18">
        <v>188</v>
      </c>
      <c r="AF23" s="30">
        <v>49.209495231644745</v>
      </c>
      <c r="AG23" s="30">
        <v>34.143451108013693</v>
      </c>
      <c r="AH23" s="30">
        <v>342.92824116489777</v>
      </c>
      <c r="AI23" s="30">
        <v>1908.8162007028966</v>
      </c>
      <c r="AJ23" s="32">
        <f>(AG23-AF23)/AF23</f>
        <v>-0.30616132217390951</v>
      </c>
      <c r="AK23" s="36">
        <f t="shared" ref="AK23:AK26" si="10">(AI23-AH23)/AH23</f>
        <v>4.5662263166743333</v>
      </c>
      <c r="AL23" s="49">
        <f>kWh_in_MMBtu*(AI23-AH23)*Elec_source_E+(AG23-AF23)*Gas_source_E</f>
        <v>-0.23261039971614395</v>
      </c>
      <c r="AM23" s="50">
        <f>(AI23-AH23)*Elec_emissions/1000+(AG23-AF23)*Gas_emissions</f>
        <v>-67.249738463352969</v>
      </c>
      <c r="AO23" s="16">
        <v>1</v>
      </c>
      <c r="AP23" s="17" t="s">
        <v>22</v>
      </c>
      <c r="AQ23" s="18">
        <v>133</v>
      </c>
      <c r="AR23" s="18">
        <v>20</v>
      </c>
      <c r="AS23" s="30">
        <v>68.97702182457536</v>
      </c>
      <c r="AT23" s="30">
        <v>61.483396537415125</v>
      </c>
      <c r="AU23" s="30">
        <v>453.99108889137403</v>
      </c>
      <c r="AV23" s="30">
        <v>418.34061476950365</v>
      </c>
      <c r="AW23" s="32">
        <f>(AT23-AS23)/AS23</f>
        <v>-0.10863944381678685</v>
      </c>
      <c r="AX23" s="36">
        <f t="shared" ref="AX23:AX26" si="11">(AV23-AU23)/AU23</f>
        <v>-7.8526814719926008E-2</v>
      </c>
      <c r="AY23" s="49">
        <f>kWh_in_MMBtu*(AV23-AU23)*Elec_source_E+(AT23-AS23)*Gas_source_E</f>
        <v>-8.5366341215783592</v>
      </c>
      <c r="AZ23" s="50">
        <f>(AV23-AU23)*Elec_emissions/1000+(AT23-AS23)*Gas_emissions</f>
        <v>-1150.4539774232876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1255</v>
      </c>
      <c r="F24" s="30">
        <v>43.217276999272862</v>
      </c>
      <c r="G24" s="31">
        <v>35.157374748299489</v>
      </c>
      <c r="H24" s="31">
        <v>309.70481222441117</v>
      </c>
      <c r="I24" s="30">
        <v>913.88826634189377</v>
      </c>
      <c r="J24" s="37">
        <f t="shared" ref="J24:J26" si="13">(G24-F24)/F24</f>
        <v>-0.18649722542928798</v>
      </c>
      <c r="K24" s="38">
        <f t="shared" si="8"/>
        <v>1.9508365071179232</v>
      </c>
      <c r="L24" s="49">
        <f>kWh_in_MMBtu*(I24-H24)*Elec_source_E+(G24-F24)*Gas_source_E</f>
        <v>-2.5387711042297223</v>
      </c>
      <c r="M24" s="50">
        <f>(I24-H24)*Elec_emissions/1000+(G24-F24)*Gas_emissions</f>
        <v>-356.22844191637023</v>
      </c>
      <c r="N24" s="6"/>
      <c r="O24" s="16">
        <v>2</v>
      </c>
      <c r="P24" s="17" t="s">
        <v>23</v>
      </c>
      <c r="Q24" s="18">
        <v>3779</v>
      </c>
      <c r="R24" s="18">
        <v>850</v>
      </c>
      <c r="S24" s="30">
        <v>40.924700224806806</v>
      </c>
      <c r="T24" s="31">
        <v>34.004676431969656</v>
      </c>
      <c r="U24" s="31">
        <v>291.28862151568609</v>
      </c>
      <c r="V24" s="30">
        <v>724.45705216357851</v>
      </c>
      <c r="W24" s="37">
        <f t="shared" ref="W24:W26" si="14">(T24-S24)/S24</f>
        <v>-0.16909161838264428</v>
      </c>
      <c r="X24" s="38">
        <f t="shared" si="9"/>
        <v>1.4870763862795306</v>
      </c>
      <c r="Y24" s="49">
        <f>kWh_in_MMBtu*(V24-U24)*Elec_source_E+(T24-S24)*Gas_source_E</f>
        <v>-3.0643910074712677</v>
      </c>
      <c r="Z24" s="50">
        <f>(V24-U24)*Elec_emissions/1000+(T24-S24)*Gas_emissions</f>
        <v>-423.19631175654126</v>
      </c>
      <c r="AA24" s="6"/>
      <c r="AB24" s="16">
        <v>2</v>
      </c>
      <c r="AC24" s="17" t="s">
        <v>23</v>
      </c>
      <c r="AD24" s="18">
        <v>1341</v>
      </c>
      <c r="AE24" s="18">
        <v>368</v>
      </c>
      <c r="AF24" s="30">
        <v>44.789102412574827</v>
      </c>
      <c r="AG24" s="31">
        <v>34.120922299778684</v>
      </c>
      <c r="AH24" s="31">
        <v>333.09962272524319</v>
      </c>
      <c r="AI24" s="30">
        <v>1397.0710113548221</v>
      </c>
      <c r="AJ24" s="37">
        <f t="shared" ref="AJ24:AJ26" si="15">(AG24-AF24)/AF24</f>
        <v>-0.23818695928590397</v>
      </c>
      <c r="AK24" s="38">
        <f t="shared" si="10"/>
        <v>3.1941536886914892</v>
      </c>
      <c r="AL24" s="49">
        <f>kWh_in_MMBtu*(AI24-AH24)*Elec_source_E+(AG24-AF24)*Gas_source_E</f>
        <v>-0.62814574093224707</v>
      </c>
      <c r="AM24" s="50">
        <f>(AI24-AH24)*Elec_emissions/1000+(AG24-AF24)*Gas_emissions</f>
        <v>-109.09211421442842</v>
      </c>
      <c r="AO24" s="16">
        <v>2</v>
      </c>
      <c r="AP24" s="17" t="s">
        <v>23</v>
      </c>
      <c r="AQ24" s="18">
        <v>133</v>
      </c>
      <c r="AR24" s="18">
        <v>23</v>
      </c>
      <c r="AS24" s="30">
        <v>75.169384840101671</v>
      </c>
      <c r="AT24" s="31">
        <v>67.191678127360262</v>
      </c>
      <c r="AU24" s="31">
        <v>480.61563066889215</v>
      </c>
      <c r="AV24" s="30">
        <v>442.37738059572911</v>
      </c>
      <c r="AW24" s="37">
        <f t="shared" ref="AW24:AW26" si="16">(AT24-AS24)/AS24</f>
        <v>-0.10612973259940035</v>
      </c>
      <c r="AX24" s="38">
        <f t="shared" si="11"/>
        <v>-7.9560978946825622E-2</v>
      </c>
      <c r="AY24" s="49">
        <f>kWh_in_MMBtu*(AV24-AU24)*Elec_source_E+(AT24-AS24)*Gas_source_E</f>
        <v>-9.0910373325802034</v>
      </c>
      <c r="AZ24" s="50">
        <f>(AV24-AU24)*Elec_emissions/1000+(AT24-AS24)*Gas_emissions</f>
        <v>-1225.1628229233229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88.600135989412564</v>
      </c>
      <c r="BG24" s="31">
        <v>79.75873847812359</v>
      </c>
      <c r="BH24" s="31">
        <v>532.09931321630836</v>
      </c>
      <c r="BI24" s="30">
        <v>488.89057055414497</v>
      </c>
      <c r="BJ24" s="37">
        <f t="shared" ref="BJ24:BJ26" si="17">(BG24-BF24)/BF24</f>
        <v>-9.9789886466376237E-2</v>
      </c>
      <c r="BK24" s="38">
        <f t="shared" si="12"/>
        <v>-8.1204281961924321E-2</v>
      </c>
      <c r="BL24" s="49">
        <f>kWh_in_MMBtu*(BI24-BH24)*Elec_source_E+(BG24-BF24)*Gas_source_E</f>
        <v>-10.083849153242424</v>
      </c>
      <c r="BM24" s="50">
        <f>(BI24-BH24)*Elec_emissions/1000+(BG24-BF24)*Gas_emissions</f>
        <v>-1358.94190384637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2311</v>
      </c>
      <c r="F25" s="30">
        <v>43.276914724277724</v>
      </c>
      <c r="G25" s="31">
        <v>37.25155419535799</v>
      </c>
      <c r="H25" s="31">
        <v>315.20199927392389</v>
      </c>
      <c r="I25" s="30">
        <v>709.12855906958691</v>
      </c>
      <c r="J25" s="37">
        <f t="shared" si="13"/>
        <v>-0.13922805189112969</v>
      </c>
      <c r="K25" s="38">
        <f t="shared" si="8"/>
        <v>1.2497590773633518</v>
      </c>
      <c r="L25" s="49">
        <f>kWh_in_MMBtu*(I25-H25)*Elec_source_E+(G25-F25)*Gas_source_E</f>
        <v>-2.4949212841467547</v>
      </c>
      <c r="M25" s="50">
        <f>(I25-H25)*Elec_emissions/1000+(G25-F25)*Gas_emissions</f>
        <v>-345.49711364742848</v>
      </c>
      <c r="N25" s="6"/>
      <c r="O25" s="16">
        <v>3</v>
      </c>
      <c r="P25" s="17" t="s">
        <v>24</v>
      </c>
      <c r="Q25" s="18">
        <v>3779</v>
      </c>
      <c r="R25" s="18">
        <v>1470</v>
      </c>
      <c r="S25" s="30">
        <v>41.66714256511672</v>
      </c>
      <c r="T25" s="31">
        <v>35.964806160184736</v>
      </c>
      <c r="U25" s="31">
        <v>297.75014475342351</v>
      </c>
      <c r="V25" s="30">
        <v>630.08174735556554</v>
      </c>
      <c r="W25" s="37">
        <f t="shared" si="14"/>
        <v>-0.13685451062597986</v>
      </c>
      <c r="X25" s="38">
        <f t="shared" si="9"/>
        <v>1.1161425391660398</v>
      </c>
      <c r="Y25" s="49">
        <f>kWh_in_MMBtu*(V25-U25)*Elec_source_E+(T25-S25)*Gas_source_E</f>
        <v>-2.7796419592321584</v>
      </c>
      <c r="Z25" s="50">
        <f>(V25-U25)*Elec_emissions/1000+(T25-S25)*Gas_emissions</f>
        <v>-382.48389171642407</v>
      </c>
      <c r="AA25" s="6"/>
      <c r="AB25" s="16">
        <v>3</v>
      </c>
      <c r="AC25" s="17" t="s">
        <v>24</v>
      </c>
      <c r="AD25" s="18">
        <v>1341</v>
      </c>
      <c r="AE25" s="18">
        <v>765</v>
      </c>
      <c r="AF25" s="30">
        <v>42.588979610522209</v>
      </c>
      <c r="AG25" s="31">
        <v>36.003041235887601</v>
      </c>
      <c r="AH25" s="31">
        <v>330.98628519319436</v>
      </c>
      <c r="AI25" s="30">
        <v>886.73514735011724</v>
      </c>
      <c r="AJ25" s="37">
        <f t="shared" si="15"/>
        <v>-0.1546394967633237</v>
      </c>
      <c r="AK25" s="38">
        <f t="shared" si="10"/>
        <v>1.6790691548821612</v>
      </c>
      <c r="AL25" s="49">
        <f>kWh_in_MMBtu*(AI25-AH25)*Elec_source_E+(AG25-AF25)*Gas_source_E</f>
        <v>-1.4329052731157521</v>
      </c>
      <c r="AM25" s="50">
        <f>(AI25-AH25)*Elec_emissions/1000+(AG25-AF25)*Gas_emissions</f>
        <v>-205.97895150928332</v>
      </c>
      <c r="AO25" s="16">
        <v>3</v>
      </c>
      <c r="AP25" s="17" t="s">
        <v>24</v>
      </c>
      <c r="AQ25" s="18">
        <v>133</v>
      </c>
      <c r="AR25" s="18">
        <v>52</v>
      </c>
      <c r="AS25" s="30">
        <v>74.248148473377825</v>
      </c>
      <c r="AT25" s="31">
        <v>68.54777078992781</v>
      </c>
      <c r="AU25" s="31">
        <v>466.4856469259239</v>
      </c>
      <c r="AV25" s="30">
        <v>423.02213017178019</v>
      </c>
      <c r="AW25" s="37">
        <f t="shared" si="16"/>
        <v>-7.6774677896431637E-2</v>
      </c>
      <c r="AX25" s="38">
        <f t="shared" si="11"/>
        <v>-9.3172248793853135E-2</v>
      </c>
      <c r="AY25" s="49">
        <f>kWh_in_MMBtu*(AV25-AU25)*Elec_source_E+(AT25-AS25)*Gas_source_E</f>
        <v>-6.662771595254692</v>
      </c>
      <c r="AZ25" s="50">
        <f>(AV25-AU25)*Elec_emissions/1000+(AT25-AS25)*Gas_emissions</f>
        <v>-897.56138634378487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96.69905143413969</v>
      </c>
      <c r="BG25" s="31">
        <v>88.052752644596566</v>
      </c>
      <c r="BH25" s="31">
        <v>553.22273839842717</v>
      </c>
      <c r="BI25" s="30">
        <v>509.43303772338936</v>
      </c>
      <c r="BJ25" s="37">
        <f t="shared" si="17"/>
        <v>-8.9414515047564785E-2</v>
      </c>
      <c r="BK25" s="38">
        <f t="shared" si="12"/>
        <v>-7.915383377373178E-2</v>
      </c>
      <c r="BL25" s="49">
        <f>kWh_in_MMBtu*(BI25-BH25)*Elec_source_E+(BG25-BF25)*Gas_source_E</f>
        <v>-9.8771979460638164</v>
      </c>
      <c r="BM25" s="50">
        <f>(BI25-BH25)*Elec_emissions/1000+(BG25-BF25)*Gas_emissions</f>
        <v>-1331.0591175685861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4606</v>
      </c>
      <c r="F26" s="39">
        <v>49.687548539981428</v>
      </c>
      <c r="G26" s="40">
        <v>44.749291016210016</v>
      </c>
      <c r="H26" s="40">
        <v>334.79450769707012</v>
      </c>
      <c r="I26" s="39">
        <v>617.04203657249536</v>
      </c>
      <c r="J26" s="41">
        <f t="shared" si="13"/>
        <v>-9.9386217852905523E-2</v>
      </c>
      <c r="K26" s="42">
        <f t="shared" si="8"/>
        <v>0.84304707032652215</v>
      </c>
      <c r="L26" s="51">
        <f>kWh_in_MMBtu*(I26-H26)*Elec_source_E+(G26-F26)*Gas_source_E</f>
        <v>-2.4646044088845493</v>
      </c>
      <c r="M26" s="52">
        <f>(I26-H26)*Elec_emissions/1000+(G26-F26)*Gas_emissions</f>
        <v>-338.84959489463944</v>
      </c>
      <c r="N26" s="6"/>
      <c r="O26" s="19">
        <v>4</v>
      </c>
      <c r="P26" s="14" t="s">
        <v>25</v>
      </c>
      <c r="Q26" s="13">
        <v>3779</v>
      </c>
      <c r="R26" s="13">
        <v>3577</v>
      </c>
      <c r="S26" s="39">
        <v>49.171731231524411</v>
      </c>
      <c r="T26" s="40">
        <v>44.963644547188053</v>
      </c>
      <c r="U26" s="40">
        <v>326.67357657669316</v>
      </c>
      <c r="V26" s="39">
        <v>538.5720970505248</v>
      </c>
      <c r="W26" s="41">
        <f t="shared" si="14"/>
        <v>-8.5579388379120519E-2</v>
      </c>
      <c r="X26" s="42">
        <f t="shared" si="9"/>
        <v>0.64865521936110504</v>
      </c>
      <c r="Y26" s="51">
        <f>kWh_in_MMBtu*(V26-U26)*Elec_source_E+(T26-S26)*Gas_source_E</f>
        <v>-2.396041410448404</v>
      </c>
      <c r="Z26" s="52">
        <f>(V26-U26)*Elec_emissions/1000+(T26-S26)*Gas_emissions</f>
        <v>-327.99111161963185</v>
      </c>
      <c r="AA26" s="6"/>
      <c r="AB26" s="19">
        <v>4</v>
      </c>
      <c r="AC26" s="14" t="s">
        <v>25</v>
      </c>
      <c r="AD26" s="13">
        <v>1341</v>
      </c>
      <c r="AE26" s="13">
        <v>872</v>
      </c>
      <c r="AF26" s="39">
        <v>42.822884215461322</v>
      </c>
      <c r="AG26" s="40">
        <v>35.140614267476934</v>
      </c>
      <c r="AH26" s="40">
        <v>330.31600231830294</v>
      </c>
      <c r="AI26" s="39">
        <v>945.34021541761842</v>
      </c>
      <c r="AJ26" s="41">
        <f t="shared" si="15"/>
        <v>-0.17939636922472127</v>
      </c>
      <c r="AK26" s="42">
        <f t="shared" si="10"/>
        <v>1.8619267876300425</v>
      </c>
      <c r="AL26" s="51">
        <f>kWh_in_MMBtu*(AI26-AH26)*Elec_source_E+(AG26-AF26)*Gas_source_E</f>
        <v>-2.0150716262943469</v>
      </c>
      <c r="AM26" s="52">
        <f>(AI26-AH26)*Elec_emissions/1000+(AG26-AF26)*Gas_emissions</f>
        <v>-285.84947650930371</v>
      </c>
      <c r="AO26" s="19">
        <v>4</v>
      </c>
      <c r="AP26" s="14" t="s">
        <v>25</v>
      </c>
      <c r="AQ26" s="13">
        <v>133</v>
      </c>
      <c r="AR26" s="13">
        <v>125</v>
      </c>
      <c r="AS26" s="39">
        <v>100.98013447403311</v>
      </c>
      <c r="AT26" s="40">
        <v>95.430783512375186</v>
      </c>
      <c r="AU26" s="40">
        <v>552.98331986757887</v>
      </c>
      <c r="AV26" s="39">
        <v>595.30880013673834</v>
      </c>
      <c r="AW26" s="41">
        <f t="shared" si="16"/>
        <v>-5.4954877912991182E-2</v>
      </c>
      <c r="AX26" s="42">
        <f t="shared" si="11"/>
        <v>7.6540247686485402E-2</v>
      </c>
      <c r="AY26" s="51">
        <f>kWh_in_MMBtu*(AV26-AU26)*Elec_source_E+(AT26-AS26)*Gas_source_E</f>
        <v>-5.6111985415429375</v>
      </c>
      <c r="AZ26" s="52">
        <f>(AV26-AU26)*Elec_emissions/1000+(AT26-AS26)*Gas_emissions</f>
        <v>-757.70942772258923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94.046691089241335</v>
      </c>
      <c r="BG26" s="40">
        <v>84.650446721410461</v>
      </c>
      <c r="BH26" s="40">
        <v>512.30156352703148</v>
      </c>
      <c r="BI26" s="39">
        <v>527.28004506021739</v>
      </c>
      <c r="BJ26" s="41">
        <f t="shared" si="17"/>
        <v>-9.9910419590570551E-2</v>
      </c>
      <c r="BK26" s="42">
        <f t="shared" si="12"/>
        <v>2.9237626038194939E-2</v>
      </c>
      <c r="BL26" s="51">
        <f>kWh_in_MMBtu*(BI26-BH26)*Elec_source_E+(BG26-BF26)*Gas_source_E</f>
        <v>-10.08704707272036</v>
      </c>
      <c r="BM26" s="52">
        <f>(BI26-BH26)*Elec_emissions/1000+(BG26-BF26)*Gas_emissions</f>
        <v>-1360.7064324965274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Int-14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Int-14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Int-14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Int-14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Int-14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2109</v>
      </c>
      <c r="F38" s="30">
        <v>25.004959689783931</v>
      </c>
      <c r="G38" s="30">
        <v>18.164442014105877</v>
      </c>
      <c r="H38" s="30">
        <v>252.19729706439185</v>
      </c>
      <c r="I38" s="30">
        <v>810.28651237369525</v>
      </c>
      <c r="J38" s="32">
        <f>(G38-F38)/F38</f>
        <v>-0.27356643484103788</v>
      </c>
      <c r="K38" s="36">
        <f t="shared" ref="K38:K41" si="18">(I38-H38)/H38</f>
        <v>2.2129072032314854</v>
      </c>
      <c r="L38" s="49">
        <f>kWh_in_MMBtu*(I38-H38)*Elec_source_E+(G38-F38)*Gas_source_E</f>
        <v>-1.6862003050588559</v>
      </c>
      <c r="M38" s="50">
        <f>(I38-H38)*Elec_emissions/1000+(G38-F38)*Gas_emissions</f>
        <v>-240.19254844949523</v>
      </c>
      <c r="N38" s="6"/>
      <c r="O38" s="16">
        <v>1</v>
      </c>
      <c r="P38" s="17" t="s">
        <v>22</v>
      </c>
      <c r="Q38" s="18">
        <v>3462</v>
      </c>
      <c r="R38" s="18">
        <v>1931</v>
      </c>
      <c r="S38" s="30">
        <v>23.918032132102677</v>
      </c>
      <c r="T38" s="30">
        <v>17.094992289939125</v>
      </c>
      <c r="U38" s="30">
        <v>245.78954336081699</v>
      </c>
      <c r="V38" s="30">
        <v>817.3079455907864</v>
      </c>
      <c r="W38" s="32">
        <f>(T38-S38)/S38</f>
        <v>-0.28526760916111066</v>
      </c>
      <c r="X38" s="36">
        <f t="shared" ref="X38:X41" si="19">(V38-U38)/U38</f>
        <v>2.3252348102986025</v>
      </c>
      <c r="Y38" s="49">
        <f>kWh_in_MMBtu*(V38-U38)*Elec_source_E+(T38-S38)*Gas_source_E</f>
        <v>-1.528308000973821</v>
      </c>
      <c r="Z38" s="50">
        <f>(V38-U38)*Elec_emissions/1000+(T38-S38)*Gas_emissions</f>
        <v>-219.20651997986215</v>
      </c>
      <c r="AA38" s="6"/>
      <c r="AB38" s="16">
        <v>1</v>
      </c>
      <c r="AC38" s="17" t="s">
        <v>22</v>
      </c>
      <c r="AD38" s="18">
        <v>1135</v>
      </c>
      <c r="AE38" s="18">
        <v>123</v>
      </c>
      <c r="AF38" s="30">
        <v>32.885971536638785</v>
      </c>
      <c r="AG38" s="30">
        <v>24.905250262985913</v>
      </c>
      <c r="AH38" s="30">
        <v>303.39264339829037</v>
      </c>
      <c r="AI38" s="30">
        <v>913.77505742503956</v>
      </c>
      <c r="AJ38" s="32">
        <f>(AG38-AF38)/AF38</f>
        <v>-0.24267859213955176</v>
      </c>
      <c r="AK38" s="36">
        <f t="shared" ref="AK38:AK41" si="20">(AI38-AH38)/AH38</f>
        <v>2.0118563429550469</v>
      </c>
      <c r="AL38" s="49">
        <f>kWh_in_MMBtu*(AI38-AH38)*Elec_source_E+(AG38-AF38)*Gas_source_E</f>
        <v>-2.3883741301840198</v>
      </c>
      <c r="AM38" s="50">
        <f>(AI38-AH38)*Elec_emissions/1000+(AG38-AF38)*Gas_emissions</f>
        <v>-336.0875846306883</v>
      </c>
      <c r="AO38" s="16">
        <v>1</v>
      </c>
      <c r="AP38" s="17" t="s">
        <v>22</v>
      </c>
      <c r="AQ38" s="18">
        <v>78</v>
      </c>
      <c r="AR38" s="18">
        <v>54</v>
      </c>
      <c r="AS38" s="30">
        <v>45.366778411861226</v>
      </c>
      <c r="AT38" s="30">
        <v>40.484175930042596</v>
      </c>
      <c r="AU38" s="30">
        <v>363.65469703639798</v>
      </c>
      <c r="AV38" s="30">
        <v>332.8715764064666</v>
      </c>
      <c r="AW38" s="32">
        <f>(AT38-AS38)/AS38</f>
        <v>-0.10762506514110476</v>
      </c>
      <c r="AX38" s="36">
        <f t="shared" ref="AX38:AX41" si="21">(AV38-AU38)/AU38</f>
        <v>-8.4649313980537724E-2</v>
      </c>
      <c r="AY38" s="49">
        <f>kWh_in_MMBtu*(AV38-AU38)*Elec_source_E+(AT38-AS38)*Gas_source_E</f>
        <v>-5.6402967463777358</v>
      </c>
      <c r="AZ38" s="50">
        <f>(AV38-AU38)*Elec_emissions/1000+(AT38-AS38)*Gas_emissions</f>
        <v>-759.95853645922648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2388</v>
      </c>
      <c r="F39" s="30">
        <v>24.814005254878449</v>
      </c>
      <c r="G39" s="31">
        <v>16.831449668727583</v>
      </c>
      <c r="H39" s="31">
        <v>252.45305110144878</v>
      </c>
      <c r="I39" s="30">
        <v>944.43099090299756</v>
      </c>
      <c r="J39" s="37">
        <f t="shared" ref="J39:J41" si="23">(G39-F39)/F39</f>
        <v>-0.32169557087449602</v>
      </c>
      <c r="K39" s="38">
        <f t="shared" si="18"/>
        <v>2.7410163465343742</v>
      </c>
      <c r="L39" s="49">
        <f>kWh_in_MMBtu*(I39-H39)*Elec_source_E+(G39-F39)*Gas_source_E</f>
        <v>-1.5467749981356409</v>
      </c>
      <c r="M39" s="50">
        <f>(I39-H39)*Elec_emissions/1000+(G39-F39)*Gas_emissions</f>
        <v>-224.45712452033331</v>
      </c>
      <c r="N39" s="6"/>
      <c r="O39" s="16">
        <v>2</v>
      </c>
      <c r="P39" s="17" t="s">
        <v>23</v>
      </c>
      <c r="Q39" s="18">
        <v>3462</v>
      </c>
      <c r="R39" s="18">
        <v>2085</v>
      </c>
      <c r="S39" s="30">
        <v>24.00001350880525</v>
      </c>
      <c r="T39" s="31">
        <v>16.110738375678913</v>
      </c>
      <c r="U39" s="31">
        <v>246.94655506294012</v>
      </c>
      <c r="V39" s="30">
        <v>937.68271015232858</v>
      </c>
      <c r="W39" s="37">
        <f t="shared" ref="W39:W41" si="24">(T39-S39)/S39</f>
        <v>-0.32871961218821305</v>
      </c>
      <c r="X39" s="38">
        <f t="shared" si="19"/>
        <v>2.797107879935147</v>
      </c>
      <c r="Y39" s="49">
        <f>kWh_in_MMBtu*(V39-U39)*Elec_source_E+(T39-S39)*Gas_source_E</f>
        <v>-1.4579378485007881</v>
      </c>
      <c r="Z39" s="50">
        <f>(V39-U39)*Elec_emissions/1000+(T39-S39)*Gas_emissions</f>
        <v>-212.44788147998395</v>
      </c>
      <c r="AA39" s="6"/>
      <c r="AB39" s="16">
        <v>2</v>
      </c>
      <c r="AC39" s="17" t="s">
        <v>23</v>
      </c>
      <c r="AD39" s="18">
        <v>1135</v>
      </c>
      <c r="AE39" s="18">
        <v>244</v>
      </c>
      <c r="AF39" s="30">
        <v>27.193842543936672</v>
      </c>
      <c r="AG39" s="31">
        <v>17.705363960746009</v>
      </c>
      <c r="AH39" s="31">
        <v>274.55704840740799</v>
      </c>
      <c r="AI39" s="30">
        <v>1152.4149109567752</v>
      </c>
      <c r="AJ39" s="37">
        <f t="shared" ref="AJ39:AJ41" si="25">(AG39-AF39)/AF39</f>
        <v>-0.34892011189151639</v>
      </c>
      <c r="AK39" s="38">
        <f t="shared" si="20"/>
        <v>3.1973605035509305</v>
      </c>
      <c r="AL39" s="49">
        <f>kWh_in_MMBtu*(AI39-AH39)*Elec_source_E+(AG39-AF39)*Gas_source_E</f>
        <v>-1.2664586565066536</v>
      </c>
      <c r="AM39" s="50">
        <f>(AI39-AH39)*Elec_emissions/1000+(AG39-AF39)*Gas_emissions</f>
        <v>-190.91207902882525</v>
      </c>
      <c r="AO39" s="16">
        <v>2</v>
      </c>
      <c r="AP39" s="17" t="s">
        <v>23</v>
      </c>
      <c r="AQ39" s="18">
        <v>78</v>
      </c>
      <c r="AR39" s="18">
        <v>57</v>
      </c>
      <c r="AS39" s="30">
        <v>44.12747854006583</v>
      </c>
      <c r="AT39" s="31">
        <v>39.047237740726601</v>
      </c>
      <c r="AU39" s="31">
        <v>359.92200544244616</v>
      </c>
      <c r="AV39" s="30">
        <v>326.1653782982674</v>
      </c>
      <c r="AW39" s="37">
        <f t="shared" ref="AW39:AW41" si="26">(AT39-AS39)/AS39</f>
        <v>-0.11512646920731244</v>
      </c>
      <c r="AX39" s="38">
        <f t="shared" si="21"/>
        <v>-9.3788728207052252E-2</v>
      </c>
      <c r="AY39" s="49">
        <f>kWh_in_MMBtu*(AV39-AU39)*Elec_source_E+(AT39-AS39)*Gas_source_E</f>
        <v>-5.8864649546432872</v>
      </c>
      <c r="AZ39" s="50">
        <f>(AV39-AU39)*Elec_emissions/1000+(AT39-AS39)*Gas_emissions</f>
        <v>-793.0892359683935</v>
      </c>
      <c r="BA39" s="6"/>
      <c r="BB39" s="16">
        <v>2</v>
      </c>
      <c r="BC39" s="17" t="s">
        <v>23</v>
      </c>
      <c r="BD39" s="18">
        <v>26</v>
      </c>
      <c r="BE39" s="18">
        <v>2</v>
      </c>
      <c r="BF39" s="30">
        <v>32.626262643262663</v>
      </c>
      <c r="BG39" s="31">
        <v>28.405468993747828</v>
      </c>
      <c r="BH39" s="31">
        <v>233.42230120089192</v>
      </c>
      <c r="BI39" s="30">
        <v>226.04538615024001</v>
      </c>
      <c r="BJ39" s="37">
        <f t="shared" ref="BJ39:BJ41" si="27">(BG39-BF39)/BF39</f>
        <v>-0.129367978663852</v>
      </c>
      <c r="BK39" s="38">
        <f t="shared" si="22"/>
        <v>-3.1603300167549413E-2</v>
      </c>
      <c r="BL39" s="49">
        <f>kWh_in_MMBtu*(BI39-BH39)*Elec_source_E+(BG39-BF39)*Gas_source_E</f>
        <v>-4.6769334107415936</v>
      </c>
      <c r="BM39" s="50">
        <f>(BI39-BH39)*Elec_emissions/1000+(BG39-BF39)*Gas_emissions</f>
        <v>-630.57336777914475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3507</v>
      </c>
      <c r="F40" s="30">
        <v>27.611717251394253</v>
      </c>
      <c r="G40" s="31">
        <v>19.371026444950687</v>
      </c>
      <c r="H40" s="31">
        <v>269.05409133438479</v>
      </c>
      <c r="I40" s="30">
        <v>987.08215683957076</v>
      </c>
      <c r="J40" s="37">
        <f t="shared" si="23"/>
        <v>-0.29844905086544204</v>
      </c>
      <c r="K40" s="38">
        <f t="shared" si="18"/>
        <v>2.6687126813203115</v>
      </c>
      <c r="L40" s="49">
        <f>kWh_in_MMBtu*(I40-H40)*Elec_source_E+(G40-F40)*Gas_source_E</f>
        <v>-1.5588157602219077</v>
      </c>
      <c r="M40" s="50">
        <f>(I40-H40)*Elec_emissions/1000+(G40-F40)*Gas_emissions</f>
        <v>-226.67785951339226</v>
      </c>
      <c r="N40" s="6"/>
      <c r="O40" s="16">
        <v>3</v>
      </c>
      <c r="P40" s="17" t="s">
        <v>24</v>
      </c>
      <c r="Q40" s="18">
        <v>3462</v>
      </c>
      <c r="R40" s="18">
        <v>2945</v>
      </c>
      <c r="S40" s="30">
        <v>26.136679306159621</v>
      </c>
      <c r="T40" s="31">
        <v>18.084013521347476</v>
      </c>
      <c r="U40" s="31">
        <v>261.39598012586572</v>
      </c>
      <c r="V40" s="30">
        <v>991.10193614329978</v>
      </c>
      <c r="W40" s="37">
        <f t="shared" si="24"/>
        <v>-0.30809827409537738</v>
      </c>
      <c r="X40" s="38">
        <f t="shared" si="19"/>
        <v>2.7915729831272493</v>
      </c>
      <c r="Y40" s="49">
        <f>kWh_in_MMBtu*(V40-U40)*Elec_source_E+(T40-S40)*Gas_source_E</f>
        <v>-1.2331332967262956</v>
      </c>
      <c r="Z40" s="50">
        <f>(V40-U40)*Elec_emissions/1000+(T40-S40)*Gas_emissions</f>
        <v>-183.02312228507617</v>
      </c>
      <c r="AA40" s="6"/>
      <c r="AB40" s="16">
        <v>3</v>
      </c>
      <c r="AC40" s="17" t="s">
        <v>24</v>
      </c>
      <c r="AD40" s="18">
        <v>1135</v>
      </c>
      <c r="AE40" s="18">
        <v>482</v>
      </c>
      <c r="AF40" s="30">
        <v>32.188022145817115</v>
      </c>
      <c r="AG40" s="31">
        <v>22.487441913163266</v>
      </c>
      <c r="AH40" s="31">
        <v>294.98317616464334</v>
      </c>
      <c r="AI40" s="30">
        <v>1067.572709292622</v>
      </c>
      <c r="AJ40" s="37">
        <f t="shared" si="25"/>
        <v>-0.3013723610822871</v>
      </c>
      <c r="AK40" s="38">
        <f t="shared" si="20"/>
        <v>2.6190969368936545</v>
      </c>
      <c r="AL40" s="49">
        <f>kWh_in_MMBtu*(AI40-AH40)*Elec_source_E+(AG40-AF40)*Gas_source_E</f>
        <v>-2.5859959954037732</v>
      </c>
      <c r="AM40" s="50">
        <f>(AI40-AH40)*Elec_emissions/1000+(AG40-AF40)*Gas_emissions</f>
        <v>-366.4560084684058</v>
      </c>
      <c r="AO40" s="16">
        <v>3</v>
      </c>
      <c r="AP40" s="17" t="s">
        <v>24</v>
      </c>
      <c r="AQ40" s="18">
        <v>78</v>
      </c>
      <c r="AR40" s="18">
        <v>69</v>
      </c>
      <c r="AS40" s="30">
        <v>52.041901865137007</v>
      </c>
      <c r="AT40" s="31">
        <v>46.357543096784511</v>
      </c>
      <c r="AU40" s="31">
        <v>391.01505182915321</v>
      </c>
      <c r="AV40" s="30">
        <v>352.5168613700551</v>
      </c>
      <c r="AW40" s="37">
        <f t="shared" si="26"/>
        <v>-0.10922657636692677</v>
      </c>
      <c r="AX40" s="38">
        <f t="shared" si="21"/>
        <v>-9.845705498804988E-2</v>
      </c>
      <c r="AY40" s="49">
        <f>kWh_in_MMBtu*(AV40-AU40)*Elec_source_E+(AT40-AS40)*Gas_source_E</f>
        <v>-6.5939755407513356</v>
      </c>
      <c r="AZ40" s="50">
        <f>(AV40-AU40)*Elec_emissions/1000+(AT40-AS40)*Gas_emissions</f>
        <v>-888.39715734342406</v>
      </c>
      <c r="BA40" s="6"/>
      <c r="BB40" s="16">
        <v>3</v>
      </c>
      <c r="BC40" s="17" t="s">
        <v>24</v>
      </c>
      <c r="BD40" s="18">
        <v>26</v>
      </c>
      <c r="BE40" s="18">
        <v>11</v>
      </c>
      <c r="BF40" s="30">
        <v>68.750358274654218</v>
      </c>
      <c r="BG40" s="31">
        <v>58.104767840986433</v>
      </c>
      <c r="BH40" s="31">
        <v>418.14612285847471</v>
      </c>
      <c r="BI40" s="30">
        <v>364.38298007089276</v>
      </c>
      <c r="BJ40" s="37">
        <f t="shared" si="27"/>
        <v>-0.15484414482815037</v>
      </c>
      <c r="BK40" s="38">
        <f t="shared" si="22"/>
        <v>-0.12857501205572239</v>
      </c>
      <c r="BL40" s="49">
        <f>kWh_in_MMBtu*(BI40-BH40)*Elec_source_E+(BG40-BF40)*Gas_source_E</f>
        <v>-12.159539103892481</v>
      </c>
      <c r="BM40" s="50">
        <f>(BI40-BH40)*Elec_emissions/1000+(BG40-BF40)*Gas_emissions</f>
        <v>-1638.6325677680543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4149</v>
      </c>
      <c r="F41" s="39">
        <v>27.902159922978335</v>
      </c>
      <c r="G41" s="40">
        <v>18.771105825783177</v>
      </c>
      <c r="H41" s="40">
        <v>271.3002614301443</v>
      </c>
      <c r="I41" s="39">
        <v>1085.4130217527802</v>
      </c>
      <c r="J41" s="41">
        <f t="shared" si="23"/>
        <v>-0.32725258984969968</v>
      </c>
      <c r="K41" s="42">
        <f t="shared" si="18"/>
        <v>3.000781333682045</v>
      </c>
      <c r="L41" s="51">
        <f>kWh_in_MMBtu*(I41-H41)*Elec_source_E+(G41-F41)*Gas_source_E</f>
        <v>-1.5359128225006682</v>
      </c>
      <c r="M41" s="52">
        <f>(I41-H41)*Elec_emissions/1000+(G41-F41)*Gas_emissions</f>
        <v>-225.79071278122501</v>
      </c>
      <c r="N41" s="6"/>
      <c r="O41" s="19">
        <v>4</v>
      </c>
      <c r="P41" s="14" t="s">
        <v>25</v>
      </c>
      <c r="Q41" s="13">
        <v>3462</v>
      </c>
      <c r="R41" s="13">
        <v>3284</v>
      </c>
      <c r="S41" s="39">
        <v>26.655186416927727</v>
      </c>
      <c r="T41" s="40">
        <v>17.746832731548196</v>
      </c>
      <c r="U41" s="40">
        <v>262.99954539113349</v>
      </c>
      <c r="V41" s="39">
        <v>1094.0568975219453</v>
      </c>
      <c r="W41" s="41">
        <f t="shared" si="24"/>
        <v>-0.33420714250650163</v>
      </c>
      <c r="X41" s="42">
        <f t="shared" si="19"/>
        <v>3.1599193485101331</v>
      </c>
      <c r="Y41" s="51">
        <f>kWh_in_MMBtu*(V41-U41)*Elec_source_E+(T41-S41)*Gas_source_E</f>
        <v>-1.1179828955598179</v>
      </c>
      <c r="Z41" s="52">
        <f>(V41-U41)*Elec_emissions/1000+(T41-S41)*Gas_emissions</f>
        <v>-169.81593903859562</v>
      </c>
      <c r="AA41" s="6"/>
      <c r="AB41" s="19">
        <v>4</v>
      </c>
      <c r="AC41" s="14" t="s">
        <v>25</v>
      </c>
      <c r="AD41" s="13">
        <v>1135</v>
      </c>
      <c r="AE41" s="13">
        <v>769</v>
      </c>
      <c r="AF41" s="39">
        <v>29.951245772941913</v>
      </c>
      <c r="AG41" s="40">
        <v>19.598831272154758</v>
      </c>
      <c r="AH41" s="40">
        <v>291.52469080059711</v>
      </c>
      <c r="AI41" s="39">
        <v>1135.0343130551237</v>
      </c>
      <c r="AJ41" s="41">
        <f t="shared" si="25"/>
        <v>-0.3456422006372627</v>
      </c>
      <c r="AK41" s="42">
        <f t="shared" si="20"/>
        <v>2.8934414438037672</v>
      </c>
      <c r="AL41" s="51">
        <f>kWh_in_MMBtu*(AI41-AH41)*Elec_source_E+(AG41-AF41)*Gas_source_E</f>
        <v>-2.563267850744932</v>
      </c>
      <c r="AM41" s="52">
        <f>(AI41-AH41)*Elec_emissions/1000+(AG41-AF41)*Gas_emissions</f>
        <v>-365.01583565585406</v>
      </c>
      <c r="AO41" s="19">
        <v>4</v>
      </c>
      <c r="AP41" s="14" t="s">
        <v>25</v>
      </c>
      <c r="AQ41" s="13">
        <v>78</v>
      </c>
      <c r="AR41" s="13">
        <v>74</v>
      </c>
      <c r="AS41" s="39">
        <v>55.420202489120648</v>
      </c>
      <c r="AT41" s="40">
        <v>48.419358503352441</v>
      </c>
      <c r="AU41" s="40">
        <v>407.19038403027884</v>
      </c>
      <c r="AV41" s="39">
        <v>403.97047472683738</v>
      </c>
      <c r="AW41" s="41">
        <f t="shared" si="26"/>
        <v>-0.12632295934217344</v>
      </c>
      <c r="AX41" s="42">
        <f t="shared" si="21"/>
        <v>-7.9076260877565824E-3</v>
      </c>
      <c r="AY41" s="51">
        <f>kWh_in_MMBtu*(AV41-AU41)*Elec_source_E+(AT41-AS41)*Gas_source_E</f>
        <v>-7.6642098919191994</v>
      </c>
      <c r="AZ41" s="52">
        <f>(AV41-AU41)*Elec_emissions/1000+(AT41-AS41)*Gas_emissions</f>
        <v>-1033.5398495266659</v>
      </c>
      <c r="BA41" s="6"/>
      <c r="BB41" s="19">
        <v>4</v>
      </c>
      <c r="BC41" s="14" t="s">
        <v>25</v>
      </c>
      <c r="BD41" s="13">
        <v>26</v>
      </c>
      <c r="BE41" s="13">
        <v>22</v>
      </c>
      <c r="BF41" s="39">
        <v>49.855742893603818</v>
      </c>
      <c r="BG41" s="40">
        <v>43.008436510686586</v>
      </c>
      <c r="BH41" s="40">
        <v>346.35008933133577</v>
      </c>
      <c r="BI41" s="39">
        <v>352.75336004713222</v>
      </c>
      <c r="BJ41" s="41">
        <f t="shared" si="27"/>
        <v>-0.1373423799446723</v>
      </c>
      <c r="BK41" s="42">
        <f t="shared" si="22"/>
        <v>1.8487856400322057E-2</v>
      </c>
      <c r="BL41" s="51">
        <f>kWh_in_MMBtu*(BI41-BH41)*Elec_source_E+(BG41-BF41)*Gas_source_E</f>
        <v>-7.3973619232749845</v>
      </c>
      <c r="BM41" s="52">
        <f>(BI41-BH41)*Elec_emissions/1000+(BG41-BF41)*Gas_emissions</f>
        <v>-997.77259282918988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Int-14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Int-14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Int-14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401</v>
      </c>
      <c r="F53" s="30">
        <v>30.406581275151403</v>
      </c>
      <c r="G53" s="30">
        <v>22.584950268792081</v>
      </c>
      <c r="H53" s="30">
        <v>260.42604916295431</v>
      </c>
      <c r="I53" s="30">
        <v>1252.579102719892</v>
      </c>
      <c r="J53" s="32">
        <f>(G53-F53)/F53</f>
        <v>-0.25723480504371093</v>
      </c>
      <c r="K53" s="36">
        <f t="shared" ref="K53:K56" si="28">(I53-H53)/H53</f>
        <v>3.8097304656959476</v>
      </c>
      <c r="L53" s="49">
        <f>kWh_in_MMBtu*(I53-H53)*Elec_source_E+(G53-F53)*Gas_source_E</f>
        <v>1.7320785171645596</v>
      </c>
      <c r="M53" s="50">
        <f>(I53-H53)*Elec_emissions/1000+(G53-F53)*Gas_emissions</f>
        <v>210.85893971316409</v>
      </c>
      <c r="O53" s="16">
        <v>1</v>
      </c>
      <c r="P53" s="17" t="s">
        <v>22</v>
      </c>
      <c r="Q53" s="18">
        <v>794</v>
      </c>
      <c r="R53" s="18">
        <v>111</v>
      </c>
      <c r="S53" s="30">
        <v>43.881684844342551</v>
      </c>
      <c r="T53" s="30">
        <v>34.005162866869874</v>
      </c>
      <c r="U53" s="30">
        <v>286.74478352086743</v>
      </c>
      <c r="V53" s="30">
        <v>1159.5123661728035</v>
      </c>
      <c r="W53" s="32">
        <f>(T53-S53)/S53</f>
        <v>-0.22507162185104679</v>
      </c>
      <c r="X53" s="36">
        <f t="shared" ref="X53:X56" si="29">(V53-U53)/U53</f>
        <v>3.0437086664156232</v>
      </c>
      <c r="Y53" s="49">
        <f>kWh_in_MMBtu*(V53-U53)*Elec_source_E+(T53-S53)*Gas_source_E</f>
        <v>-1.7420532616511881</v>
      </c>
      <c r="Z53" s="50">
        <f>(V53-U53)*Elec_emissions/1000+(T53-S53)*Gas_emissions</f>
        <v>-254.93526783961829</v>
      </c>
      <c r="AB53" s="16">
        <v>1</v>
      </c>
      <c r="AC53" s="17" t="s">
        <v>22</v>
      </c>
      <c r="AD53" s="18">
        <v>661</v>
      </c>
      <c r="AE53" s="18">
        <v>290</v>
      </c>
      <c r="AF53" s="30">
        <v>25.248869219357555</v>
      </c>
      <c r="AG53" s="30">
        <v>18.213765446769219</v>
      </c>
      <c r="AH53" s="30">
        <v>250.35232670182219</v>
      </c>
      <c r="AI53" s="30">
        <v>854.8203368345811</v>
      </c>
      <c r="AJ53" s="32">
        <f>(AG53-AF53)/AF53</f>
        <v>-0.27863044920818597</v>
      </c>
      <c r="AK53" s="36">
        <f t="shared" ref="AK53:AK56" si="30">(AI53-AH53)/AH53</f>
        <v>2.4144693124929493</v>
      </c>
      <c r="AL53" s="49">
        <f>kWh_in_MMBtu*(AI53-AH53)*Elec_source_E+(AG53-AF53)*Gas_source_E</f>
        <v>-1.4187987995552795</v>
      </c>
      <c r="AM53" s="50">
        <f>(AI53-AH53)*Elec_emissions/1000+(AG53-AF53)*Gas_emissions</f>
        <v>-205.19282547441992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482</v>
      </c>
      <c r="F54" s="30">
        <v>30.970618460025907</v>
      </c>
      <c r="G54" s="31">
        <v>22.82512264752188</v>
      </c>
      <c r="H54" s="31">
        <v>263.80142011212291</v>
      </c>
      <c r="I54" s="30">
        <v>1275.8336202087739</v>
      </c>
      <c r="J54" s="37">
        <f t="shared" ref="J54:J56" si="31">(G54-F54)/F54</f>
        <v>-0.26300720545886103</v>
      </c>
      <c r="K54" s="38">
        <f t="shared" si="28"/>
        <v>3.8363409858313471</v>
      </c>
      <c r="L54" s="49">
        <f>kWh_in_MMBtu*(I54-H54)*Elec_source_E+(G54-F54)*Gas_source_E</f>
        <v>1.5845920846211037</v>
      </c>
      <c r="M54" s="50">
        <f>(I54-H54)*Elec_emissions/1000+(G54-F54)*Gas_emissions</f>
        <v>190.51307477445516</v>
      </c>
      <c r="O54" s="16">
        <v>2</v>
      </c>
      <c r="P54" s="17" t="s">
        <v>23</v>
      </c>
      <c r="Q54" s="18">
        <v>794</v>
      </c>
      <c r="R54" s="18">
        <v>156</v>
      </c>
      <c r="S54" s="30">
        <v>43.711203723905747</v>
      </c>
      <c r="T54" s="31">
        <v>34.809070846275809</v>
      </c>
      <c r="U54" s="31">
        <v>294.55419159995671</v>
      </c>
      <c r="V54" s="30">
        <v>1021.6113653278858</v>
      </c>
      <c r="W54" s="37">
        <f t="shared" ref="W54:W56" si="32">(T54-S54)/S54</f>
        <v>-0.20365792106432759</v>
      </c>
      <c r="X54" s="38">
        <f t="shared" si="29"/>
        <v>2.4683307671797392</v>
      </c>
      <c r="Y54" s="49">
        <f>kWh_in_MMBtu*(V54-U54)*Elec_source_E+(T54-S54)*Gas_source_E</f>
        <v>-2.1864376163816663</v>
      </c>
      <c r="Z54" s="50">
        <f>(V54-U54)*Elec_emissions/1000+(T54-S54)*Gas_emissions</f>
        <v>-311.52732496111912</v>
      </c>
      <c r="AB54" s="16">
        <v>2</v>
      </c>
      <c r="AC54" s="17" t="s">
        <v>23</v>
      </c>
      <c r="AD54" s="18">
        <v>661</v>
      </c>
      <c r="AE54" s="18">
        <v>326</v>
      </c>
      <c r="AF54" s="30">
        <v>24.87389667731037</v>
      </c>
      <c r="AG54" s="31">
        <v>17.09047258922245</v>
      </c>
      <c r="AH54" s="31">
        <v>249.08536995230085</v>
      </c>
      <c r="AI54" s="30">
        <v>927.90981669201597</v>
      </c>
      <c r="AJ54" s="37">
        <f t="shared" ref="AJ54:AJ56" si="33">(AG54-AF54)/AF54</f>
        <v>-0.31291535013843863</v>
      </c>
      <c r="AK54" s="38">
        <f t="shared" si="30"/>
        <v>2.7252682358249625</v>
      </c>
      <c r="AL54" s="49">
        <f>kWh_in_MMBtu*(AI54-AH54)*Elec_source_E+(AG54-AF54)*Gas_source_E</f>
        <v>-1.4657127914895236</v>
      </c>
      <c r="AM54" s="50">
        <f>(AI54-AH54)*Elec_emissions/1000+(AG54-AF54)*Gas_emissions</f>
        <v>-213.22349469007884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782</v>
      </c>
      <c r="F55" s="30">
        <v>33.830158818431748</v>
      </c>
      <c r="G55" s="31">
        <v>26.521245610090535</v>
      </c>
      <c r="H55" s="31">
        <v>281.25250971339915</v>
      </c>
      <c r="I55" s="30">
        <v>1231.0366386565636</v>
      </c>
      <c r="J55" s="37">
        <f t="shared" si="31"/>
        <v>-0.21604726266786203</v>
      </c>
      <c r="K55" s="38">
        <f t="shared" si="28"/>
        <v>3.37698010201228</v>
      </c>
      <c r="L55" s="49">
        <f>kWh_in_MMBtu*(I55-H55)*Elec_source_E+(G55-F55)*Gas_source_E</f>
        <v>1.852897748636428</v>
      </c>
      <c r="M55" s="50">
        <f>(I55-H55)*Elec_emissions/1000+(G55-F55)*Gas_emissions</f>
        <v>228.12371280649745</v>
      </c>
      <c r="O55" s="16">
        <v>3</v>
      </c>
      <c r="P55" s="17" t="s">
        <v>24</v>
      </c>
      <c r="Q55" s="18">
        <v>794</v>
      </c>
      <c r="R55" s="18">
        <v>290</v>
      </c>
      <c r="S55" s="30">
        <v>43.499391433020143</v>
      </c>
      <c r="T55" s="31">
        <v>37.226668067178267</v>
      </c>
      <c r="U55" s="31">
        <v>303.0880775726875</v>
      </c>
      <c r="V55" s="30">
        <v>749.30477196682693</v>
      </c>
      <c r="W55" s="37">
        <f t="shared" si="32"/>
        <v>-0.1442025545460916</v>
      </c>
      <c r="X55" s="38">
        <f t="shared" si="29"/>
        <v>1.4722344011935817</v>
      </c>
      <c r="Y55" s="49">
        <f>kWh_in_MMBtu*(V55-U55)*Elec_source_E+(T55-S55)*Gas_source_E</f>
        <v>-2.2239303589892891</v>
      </c>
      <c r="Z55" s="50">
        <f>(V55-U55)*Elec_emissions/1000+(T55-S55)*Gas_emissions</f>
        <v>-310.14876008663293</v>
      </c>
      <c r="AB55" s="16">
        <v>3</v>
      </c>
      <c r="AC55" s="17" t="s">
        <v>24</v>
      </c>
      <c r="AD55" s="18">
        <v>661</v>
      </c>
      <c r="AE55" s="18">
        <v>492</v>
      </c>
      <c r="AF55" s="30">
        <v>28.130814391133725</v>
      </c>
      <c r="AG55" s="31">
        <v>20.211138877254299</v>
      </c>
      <c r="AH55" s="31">
        <v>268.38195142235594</v>
      </c>
      <c r="AI55" s="30">
        <v>972.02846890257558</v>
      </c>
      <c r="AJ55" s="37">
        <f t="shared" si="33"/>
        <v>-0.28153026086495209</v>
      </c>
      <c r="AK55" s="38">
        <f t="shared" si="30"/>
        <v>2.6218101245298819</v>
      </c>
      <c r="AL55" s="49">
        <f>kWh_in_MMBtu*(AI55-AH55)*Elec_source_E+(AG55-AF55)*Gas_source_E</f>
        <v>-1.3575968128190556</v>
      </c>
      <c r="AM55" s="50">
        <f>(AI55-AH55)*Elec_emissions/1000+(AG55-AF55)*Gas_emissions</f>
        <v>-199.21146646790237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1293</v>
      </c>
      <c r="F56" s="39">
        <v>42.224252633226342</v>
      </c>
      <c r="G56" s="40">
        <v>35.87694167901131</v>
      </c>
      <c r="H56" s="40">
        <v>304.76783402705252</v>
      </c>
      <c r="I56" s="39">
        <v>1171.0596167371637</v>
      </c>
      <c r="J56" s="41">
        <f t="shared" si="31"/>
        <v>-0.15032382004128883</v>
      </c>
      <c r="K56" s="42">
        <f t="shared" si="28"/>
        <v>2.8424646107279661</v>
      </c>
      <c r="L56" s="51">
        <f>kWh_in_MMBtu*(I56-H56)*Elec_source_E+(G56-F56)*Gas_source_E</f>
        <v>2.0378348555787449</v>
      </c>
      <c r="M56" s="52">
        <f>(I56-H56)*Elec_emissions/1000+(G56-F56)*Gas_emissions</f>
        <v>254.97784053903661</v>
      </c>
      <c r="O56" s="19">
        <v>4</v>
      </c>
      <c r="P56" s="14" t="s">
        <v>25</v>
      </c>
      <c r="Q56" s="13">
        <v>794</v>
      </c>
      <c r="R56" s="13">
        <v>711</v>
      </c>
      <c r="S56" s="39">
        <v>53.809246417273172</v>
      </c>
      <c r="T56" s="40">
        <v>49.37623968440802</v>
      </c>
      <c r="U56" s="40">
        <v>335.63638810617738</v>
      </c>
      <c r="V56" s="39">
        <v>573.37865504883973</v>
      </c>
      <c r="W56" s="41">
        <f t="shared" si="32"/>
        <v>-8.2383735659269958E-2</v>
      </c>
      <c r="X56" s="42">
        <f t="shared" si="29"/>
        <v>0.70833281303055085</v>
      </c>
      <c r="Y56" s="51">
        <f>kWh_in_MMBtu*(V56-U56)*Elec_source_E+(T56-S56)*Gas_source_E</f>
        <v>-2.3740113456840359</v>
      </c>
      <c r="Z56" s="52">
        <f>(V56-U56)*Elec_emissions/1000+(T56-S56)*Gas_emissions</f>
        <v>-325.61224484601024</v>
      </c>
      <c r="AB56" s="19">
        <v>4</v>
      </c>
      <c r="AC56" s="14" t="s">
        <v>25</v>
      </c>
      <c r="AD56" s="13">
        <v>661</v>
      </c>
      <c r="AE56" s="13">
        <v>582</v>
      </c>
      <c r="AF56" s="39">
        <v>28.071450948591707</v>
      </c>
      <c r="AG56" s="40">
        <v>19.385531229119373</v>
      </c>
      <c r="AH56" s="40">
        <v>267.05728084791639</v>
      </c>
      <c r="AI56" s="39">
        <v>1050.6154760459231</v>
      </c>
      <c r="AJ56" s="41">
        <f t="shared" si="33"/>
        <v>-0.30942182986476841</v>
      </c>
      <c r="AK56" s="42">
        <f t="shared" si="30"/>
        <v>2.9340454329130492</v>
      </c>
      <c r="AL56" s="51">
        <f>kWh_in_MMBtu*(AI56-AH56)*Elec_source_E+(AG56-AF56)*Gas_source_E</f>
        <v>-1.3666134059311794</v>
      </c>
      <c r="AM56" s="52">
        <f>(AI56-AH56)*Elec_emissions/1000+(AG56-AF56)*Gas_emissions</f>
        <v>-202.25848986788674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Int-14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Int-14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Int-14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265</v>
      </c>
      <c r="F68" s="30">
        <v>28.129289745039223</v>
      </c>
      <c r="G68" s="30">
        <v>20.098489819768492</v>
      </c>
      <c r="H68" s="30">
        <v>235.46262563839727</v>
      </c>
      <c r="I68" s="30">
        <v>470</v>
      </c>
      <c r="J68" s="32">
        <f>(G68-F68)/F68</f>
        <v>-0.28549600782888634</v>
      </c>
      <c r="K68" s="36">
        <f t="shared" ref="K68:K71" si="34">(I68-H68)/H68</f>
        <v>0.99607049622297406</v>
      </c>
      <c r="L68" s="49">
        <f>kWh_in_MMBtu*(I68-H68)*Elec_source_E+(G68-F68)*Gas_source_E</f>
        <v>-6.3287406181858739</v>
      </c>
      <c r="M68" s="50">
        <f>(I68-H68)*Elec_emissions/1000+(G68-F68)*Gas_emissions</f>
        <v>-858.88303381529556</v>
      </c>
      <c r="O68" s="16">
        <v>1</v>
      </c>
      <c r="P68" s="17" t="s">
        <v>22</v>
      </c>
      <c r="Q68" s="18">
        <v>441</v>
      </c>
      <c r="R68" s="18">
        <v>63</v>
      </c>
      <c r="S68" s="30">
        <v>43.183991498200179</v>
      </c>
      <c r="T68" s="30">
        <v>35.23081438042108</v>
      </c>
      <c r="U68" s="30">
        <v>276.83503074534792</v>
      </c>
      <c r="V68" s="30">
        <v>777.55703004374004</v>
      </c>
      <c r="W68" s="32">
        <f>(T68-S68)/S68</f>
        <v>-0.18416956936717097</v>
      </c>
      <c r="X68" s="36">
        <f t="shared" ref="X68:X71" si="35">(V68-U68)/U68</f>
        <v>1.8087378535521792</v>
      </c>
      <c r="Y68" s="49">
        <f>kWh_in_MMBtu*(V68-U68)*Elec_source_E+(T68-S68)*Gas_source_E</f>
        <v>-3.4921063634405902</v>
      </c>
      <c r="Z68" s="50">
        <f>(V68-U68)*Elec_emissions/1000+(T68-S68)*Gas_emissions</f>
        <v>-482.42688647571254</v>
      </c>
      <c r="AB68" s="16">
        <v>1</v>
      </c>
      <c r="AC68" s="17" t="s">
        <v>22</v>
      </c>
      <c r="AD68" s="18">
        <v>374</v>
      </c>
      <c r="AE68" s="18">
        <v>202</v>
      </c>
      <c r="AF68" s="30">
        <v>23.434011475489019</v>
      </c>
      <c r="AG68" s="30">
        <v>15.379002456792682</v>
      </c>
      <c r="AH68" s="30">
        <v>222.55935077830873</v>
      </c>
      <c r="AI68" s="30">
        <v>991.84873631599623</v>
      </c>
      <c r="AJ68" s="32">
        <f>(AG68-AF68)/AF68</f>
        <v>-0.34373154707726994</v>
      </c>
      <c r="AK68" s="36">
        <f>(AH68-AG68)/AG68</f>
        <v>13.471637637329819</v>
      </c>
      <c r="AL68" s="49">
        <f>kWh_in_MMBtu*(AI68-AH68)*Elec_source_E+(AG68-AF68)*Gas_source_E</f>
        <v>-0.82644288595425586</v>
      </c>
      <c r="AM68" s="50">
        <f>(AI68-AH68)*Elec_emissions/1000+(AG68-AF68)*Gas_emissions</f>
        <v>-129.08286242197687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309</v>
      </c>
      <c r="F69" s="30">
        <v>28.839751010662035</v>
      </c>
      <c r="G69" s="31">
        <v>20.739809879007048</v>
      </c>
      <c r="H69" s="31">
        <v>239.62912338967033</v>
      </c>
      <c r="I69" s="30">
        <v>626</v>
      </c>
      <c r="J69" s="37">
        <f t="shared" ref="J69:J71" si="36">(G69-F69)/F69</f>
        <v>-0.2808603003770887</v>
      </c>
      <c r="K69" s="38">
        <f t="shared" si="34"/>
        <v>1.6123702793088168</v>
      </c>
      <c r="L69" s="49">
        <f>kWh_in_MMBtu*(I69-H69)*Elec_source_E+(G69-F69)*Gas_source_E</f>
        <v>-4.8343307190649103</v>
      </c>
      <c r="M69" s="50">
        <f>(I69-H69)*Elec_emissions/1000+(G69-F69)*Gas_emissions</f>
        <v>-660.82232616987687</v>
      </c>
      <c r="O69" s="16">
        <v>2</v>
      </c>
      <c r="P69" s="17" t="s">
        <v>23</v>
      </c>
      <c r="Q69" s="18">
        <v>441</v>
      </c>
      <c r="R69" s="18">
        <v>88</v>
      </c>
      <c r="S69" s="30">
        <v>42.253239901093885</v>
      </c>
      <c r="T69" s="31">
        <v>35.33992629324824</v>
      </c>
      <c r="U69" s="31">
        <v>275.94032398420069</v>
      </c>
      <c r="V69" s="30">
        <v>631.68058764901286</v>
      </c>
      <c r="W69" s="37">
        <f t="shared" ref="W69:W71" si="37">(T69-S69)/S69</f>
        <v>-0.16361617769497167</v>
      </c>
      <c r="X69" s="38">
        <f t="shared" si="35"/>
        <v>1.2891927447515084</v>
      </c>
      <c r="Y69" s="49">
        <f>kWh_in_MMBtu*(V69-U69)*Elec_source_E+(T69-S69)*Gas_source_E</f>
        <v>-3.8575900152701594</v>
      </c>
      <c r="Z69" s="50">
        <f>(V69-U69)*Elec_emissions/1000+(T69-S69)*Gas_emissions</f>
        <v>-528.39490276338631</v>
      </c>
      <c r="AB69" s="16">
        <v>2</v>
      </c>
      <c r="AC69" s="17" t="s">
        <v>23</v>
      </c>
      <c r="AD69" s="18">
        <v>374</v>
      </c>
      <c r="AE69" s="18">
        <v>221</v>
      </c>
      <c r="AF69" s="30">
        <v>23.498633262435764</v>
      </c>
      <c r="AG69" s="31">
        <v>14.926188863381579</v>
      </c>
      <c r="AH69" s="31">
        <v>225.1703647818938</v>
      </c>
      <c r="AI69" s="30">
        <v>1097.400932830004</v>
      </c>
      <c r="AJ69" s="37">
        <f t="shared" ref="AJ69:AK71" si="38">(AG69-AF69)/AF69</f>
        <v>-0.36480608481846671</v>
      </c>
      <c r="AK69" s="38">
        <f t="shared" si="38"/>
        <v>14.085589954868135</v>
      </c>
      <c r="AL69" s="49">
        <f>kWh_in_MMBtu*(AI69-AH69)*Elec_source_E+(AG69-AF69)*Gas_source_E</f>
        <v>-0.32616077927623444</v>
      </c>
      <c r="AM69" s="50">
        <f>(AI69-AH69)*Elec_emissions/1000+(AG69-AF69)*Gas_emissions</f>
        <v>-63.972325639786504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482</v>
      </c>
      <c r="F70" s="30">
        <v>31.998590914426931</v>
      </c>
      <c r="G70" s="31">
        <v>24.253887049887876</v>
      </c>
      <c r="H70" s="31">
        <v>260.20526866144479</v>
      </c>
      <c r="I70" s="30">
        <v>952</v>
      </c>
      <c r="J70" s="37">
        <f t="shared" si="36"/>
        <v>-0.24203265341434976</v>
      </c>
      <c r="K70" s="38">
        <f t="shared" si="34"/>
        <v>2.658649976218026</v>
      </c>
      <c r="L70" s="49">
        <f>kWh_in_MMBtu*(I70-H70)*Elec_source_E+(G70-F70)*Gas_source_E</f>
        <v>-1.2894107743412713</v>
      </c>
      <c r="M70" s="50">
        <f>(I70-H70)*Elec_emissions/1000+(G70-F70)*Gas_emissions</f>
        <v>-189.74417352954617</v>
      </c>
      <c r="O70" s="16">
        <v>3</v>
      </c>
      <c r="P70" s="17" t="s">
        <v>24</v>
      </c>
      <c r="Q70" s="18">
        <v>441</v>
      </c>
      <c r="R70" s="18">
        <v>169</v>
      </c>
      <c r="S70" s="30">
        <v>43.086216435880914</v>
      </c>
      <c r="T70" s="31">
        <v>36.69460635407836</v>
      </c>
      <c r="U70" s="31">
        <v>292.17370058632775</v>
      </c>
      <c r="V70" s="30">
        <v>777.42941576347755</v>
      </c>
      <c r="W70" s="37">
        <f t="shared" si="37"/>
        <v>-0.14834465893087359</v>
      </c>
      <c r="X70" s="38">
        <f t="shared" si="35"/>
        <v>1.660846661432392</v>
      </c>
      <c r="Y70" s="49">
        <f>kWh_in_MMBtu*(V70-U70)*Elec_source_E+(T70-S70)*Gas_source_E</f>
        <v>-1.9499008681315679</v>
      </c>
      <c r="Z70" s="50">
        <f>(V70-U70)*Elec_emissions/1000+(T70-S70)*Gas_emissions</f>
        <v>-274.08699423103224</v>
      </c>
      <c r="AB70" s="16">
        <v>3</v>
      </c>
      <c r="AC70" s="17" t="s">
        <v>24</v>
      </c>
      <c r="AD70" s="18">
        <v>374</v>
      </c>
      <c r="AE70" s="18">
        <v>313</v>
      </c>
      <c r="AF70" s="30">
        <v>26.011981607315974</v>
      </c>
      <c r="AG70" s="31">
        <v>17.536693559765851</v>
      </c>
      <c r="AH70" s="31">
        <v>242.94435813331305</v>
      </c>
      <c r="AI70" s="30">
        <v>1072.3239233210438</v>
      </c>
      <c r="AJ70" s="37">
        <f t="shared" si="38"/>
        <v>-0.3258224681031765</v>
      </c>
      <c r="AK70" s="38">
        <f t="shared" si="38"/>
        <v>12.85348710721024</v>
      </c>
      <c r="AL70" s="49">
        <f>kWh_in_MMBtu*(AI70-AH70)*Elec_source_E+(AG70-AF70)*Gas_source_E</f>
        <v>-0.66328762746385195</v>
      </c>
      <c r="AM70" s="50">
        <f>(AI70-AH70)*Elec_emissions/1000+(AG70-AF70)*Gas_emissions</f>
        <v>-108.4562072914141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747</v>
      </c>
      <c r="F71" s="39">
        <v>42.452746013129826</v>
      </c>
      <c r="G71" s="40">
        <v>34.8761414280238</v>
      </c>
      <c r="H71" s="40">
        <v>293.19530918472765</v>
      </c>
      <c r="I71" s="39">
        <v>1234</v>
      </c>
      <c r="J71" s="41">
        <f t="shared" si="36"/>
        <v>-0.17847148410052735</v>
      </c>
      <c r="K71" s="42">
        <f t="shared" si="34"/>
        <v>3.2087985767279741</v>
      </c>
      <c r="L71" s="51">
        <f>kWh_in_MMBtu*(I71-H71)*Elec_source_E+(G71-F71)*Gas_source_E</f>
        <v>1.4682776749212536</v>
      </c>
      <c r="M71" s="52">
        <f>(I71-H71)*Elec_emissions/1000+(G71-F71)*Gas_emissions</f>
        <v>176.45867897347898</v>
      </c>
      <c r="O71" s="19">
        <v>4</v>
      </c>
      <c r="P71" s="14" t="s">
        <v>25</v>
      </c>
      <c r="Q71" s="13">
        <v>441</v>
      </c>
      <c r="R71" s="13">
        <v>407</v>
      </c>
      <c r="S71" s="39">
        <v>56.506113659282668</v>
      </c>
      <c r="T71" s="40">
        <v>51.116716989192767</v>
      </c>
      <c r="U71" s="40">
        <v>336.08892804193681</v>
      </c>
      <c r="V71" s="39">
        <v>683.56095794770374</v>
      </c>
      <c r="W71" s="41">
        <f t="shared" si="37"/>
        <v>-9.5377231260082351E-2</v>
      </c>
      <c r="X71" s="42">
        <f t="shared" si="35"/>
        <v>1.0338693152736342</v>
      </c>
      <c r="Y71" s="51">
        <f>kWh_in_MMBtu*(V71-U71)*Elec_source_E+(T71-S71)*Gas_source_E</f>
        <v>-2.2820040376663231</v>
      </c>
      <c r="Z71" s="52">
        <f>(V71-U71)*Elec_emissions/1000+(T71-S71)*Gas_emissions</f>
        <v>-315.71816869044665</v>
      </c>
      <c r="AB71" s="19">
        <v>4</v>
      </c>
      <c r="AC71" s="14" t="s">
        <v>25</v>
      </c>
      <c r="AD71" s="13">
        <v>374</v>
      </c>
      <c r="AE71" s="13">
        <v>340</v>
      </c>
      <c r="AF71" s="39">
        <v>25.630038271999766</v>
      </c>
      <c r="AG71" s="40">
        <v>15.435217153330408</v>
      </c>
      <c r="AH71" s="40">
        <v>241.84912425859775</v>
      </c>
      <c r="AI71" s="39">
        <v>1343.9679885194225</v>
      </c>
      <c r="AJ71" s="41">
        <f t="shared" si="38"/>
        <v>-0.39776847035796153</v>
      </c>
      <c r="AK71" s="42">
        <f t="shared" si="38"/>
        <v>14.668657062360458</v>
      </c>
      <c r="AL71" s="51">
        <f>kWh_in_MMBtu*(AI71-AH71)*Elec_source_E+(AG71-AF71)*Gas_source_E</f>
        <v>0.28221408099215672</v>
      </c>
      <c r="AM71" s="52">
        <f>(AI71-AH71)*Elec_emissions/1000+(AG71-AF71)*Gas_emissions</f>
        <v>12.807106002899445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M71"/>
  <sheetViews>
    <sheetView workbookViewId="0">
      <selection activeCell="N13" sqref="N1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79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Int-11.55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Int-11.55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Int-11.55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Int-11.55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2560</v>
      </c>
      <c r="F8" s="30">
        <v>33.579614480578456</v>
      </c>
      <c r="G8" s="30">
        <v>26.033946802347362</v>
      </c>
      <c r="H8" s="30">
        <v>286.67307248687018</v>
      </c>
      <c r="I8" s="30">
        <v>895.75331204363556</v>
      </c>
      <c r="J8" s="32">
        <f>(G8-F8)/F8</f>
        <v>-0.2247097768973883</v>
      </c>
      <c r="K8" s="36">
        <f>(I8-H8)/H8</f>
        <v>2.124651032875303</v>
      </c>
      <c r="L8" s="49">
        <f>kWh_in_MMBtu*(I8-H8)*Elec_source_E+(G8-F8)*Gas_source_E</f>
        <v>-1.9276286120101931</v>
      </c>
      <c r="M8" s="50">
        <f>(I8-H8)*Elec_emissions/1000+(G8-F8)*Gas_emissions</f>
        <v>-273.9205081718228</v>
      </c>
      <c r="N8" s="6"/>
      <c r="O8" s="16">
        <v>1</v>
      </c>
      <c r="P8" s="17" t="s">
        <v>22</v>
      </c>
      <c r="Q8" s="18">
        <v>7241</v>
      </c>
      <c r="R8" s="18">
        <v>2180</v>
      </c>
      <c r="S8" s="30">
        <v>30.894701732596104</v>
      </c>
      <c r="T8" s="30">
        <v>24.049849861784384</v>
      </c>
      <c r="U8" s="30">
        <v>274.66318639928863</v>
      </c>
      <c r="V8" s="30">
        <v>821.87555062666922</v>
      </c>
      <c r="W8" s="32">
        <f>(T8-S8)/S8</f>
        <v>-0.22155423056212628</v>
      </c>
      <c r="X8" s="36">
        <f t="shared" ref="X8:X11" si="0">(V8-U8)/U8</f>
        <v>1.9923032693281164</v>
      </c>
      <c r="Y8" s="49">
        <f>kWh_in_MMBtu*(V8-U8)*Elec_source_E+(T8-S8)*Gas_source_E</f>
        <v>-1.8033779938660874</v>
      </c>
      <c r="Z8" s="50">
        <f>(V8-U8)*Elec_emissions/1000+(T8-S8)*Gas_emissions</f>
        <v>-255.74618870789311</v>
      </c>
      <c r="AA8" s="6"/>
      <c r="AB8" s="16">
        <v>1</v>
      </c>
      <c r="AC8" s="17" t="s">
        <v>22</v>
      </c>
      <c r="AD8" s="18">
        <v>2476</v>
      </c>
      <c r="AE8" s="18">
        <v>310</v>
      </c>
      <c r="AF8" s="30">
        <v>45.026174589001862</v>
      </c>
      <c r="AG8" s="30">
        <v>32.456215969363633</v>
      </c>
      <c r="AH8" s="30">
        <v>336.44526027342374</v>
      </c>
      <c r="AI8" s="30">
        <v>1525.1036543072094</v>
      </c>
      <c r="AJ8" s="32">
        <f>(AG8-AF8)/AF8</f>
        <v>-0.27917003241729044</v>
      </c>
      <c r="AK8" s="36">
        <f t="shared" ref="AK8:AK11" si="1">(AI8-AH8)/AH8</f>
        <v>3.5329919436754187</v>
      </c>
      <c r="AL8" s="49">
        <f>kWh_in_MMBtu*(AI8-AH8)*Elec_source_E+(AG8-AF8)*Gas_source_E</f>
        <v>-1.4119722719717949</v>
      </c>
      <c r="AM8" s="50">
        <f>(AI8-AH8)*Elec_emissions/1000+(AG8-AF8)*Gas_emissions</f>
        <v>-217.65779550888624</v>
      </c>
      <c r="AO8" s="16">
        <v>1</v>
      </c>
      <c r="AP8" s="17" t="s">
        <v>22</v>
      </c>
      <c r="AQ8" s="18">
        <v>211</v>
      </c>
      <c r="AR8" s="18">
        <v>62</v>
      </c>
      <c r="AS8" s="30">
        <v>60.224917337692894</v>
      </c>
      <c r="AT8" s="30">
        <v>53.798233288492447</v>
      </c>
      <c r="AU8" s="30">
        <v>410.45599574309199</v>
      </c>
      <c r="AV8" s="30">
        <v>385.10617052083194</v>
      </c>
      <c r="AW8" s="32">
        <f>(AT8-AS8)/AS8</f>
        <v>-0.10671138016121752</v>
      </c>
      <c r="AX8" s="36">
        <f>(AU8-AT8)/AT8</f>
        <v>6.6295441439875198</v>
      </c>
      <c r="AY8" s="49">
        <f>kWh_in_MMBtu*(AV8-AU8)*Elec_source_E+(AT8-AS8)*Gas_source_E</f>
        <v>-7.267171986109151</v>
      </c>
      <c r="AZ8" s="50">
        <f>(AV8-AU8)*Elec_emissions/1000+(AT8-AS8)*Gas_emissions</f>
        <v>-979.48730554227302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3232</v>
      </c>
      <c r="F9" s="30">
        <v>33.974580161706882</v>
      </c>
      <c r="G9" s="31">
        <v>26.384347571275093</v>
      </c>
      <c r="H9" s="31">
        <v>290.60233669022648</v>
      </c>
      <c r="I9" s="30">
        <v>908.82701078136256</v>
      </c>
      <c r="J9" s="37">
        <f t="shared" ref="J9:J11" si="2">(G9-F9)/F9</f>
        <v>-0.22340916515538939</v>
      </c>
      <c r="K9" s="38">
        <f t="shared" ref="K9:K11" si="3">(I9-H9)/H9</f>
        <v>2.1273905816873913</v>
      </c>
      <c r="L9" s="49">
        <f>kWh_in_MMBtu*(I9-H9)*Elec_source_E+(G9-F9)*Gas_source_E</f>
        <v>-1.8816620310270631</v>
      </c>
      <c r="M9" s="50">
        <f>(I9-H9)*Elec_emissions/1000+(G9-F9)*Gas_emissions</f>
        <v>-267.93087274488903</v>
      </c>
      <c r="N9" s="6"/>
      <c r="O9" s="16">
        <v>2</v>
      </c>
      <c r="P9" s="17" t="s">
        <v>23</v>
      </c>
      <c r="Q9" s="18">
        <v>7241</v>
      </c>
      <c r="R9" s="18">
        <v>2572</v>
      </c>
      <c r="S9" s="30">
        <v>31.496155693376249</v>
      </c>
      <c r="T9" s="31">
        <v>24.18813253097461</v>
      </c>
      <c r="U9" s="31">
        <v>278.60418072573106</v>
      </c>
      <c r="V9" s="30">
        <v>878.57256607091597</v>
      </c>
      <c r="W9" s="37">
        <f t="shared" ref="W9:W11" si="4">(T9-S9)/S9</f>
        <v>-0.23202905248333344</v>
      </c>
      <c r="X9" s="38">
        <f t="shared" si="0"/>
        <v>2.1534794768059045</v>
      </c>
      <c r="Y9" s="49">
        <f>kWh_in_MMBtu*(V9-U9)*Elec_source_E+(T9-S9)*Gas_source_E</f>
        <v>-1.7628015841114779</v>
      </c>
      <c r="Z9" s="50">
        <f>(V9-U9)*Elec_emissions/1000+(T9-S9)*Gas_emissions</f>
        <v>-251.48276121065419</v>
      </c>
      <c r="AA9" s="6"/>
      <c r="AB9" s="16">
        <v>2</v>
      </c>
      <c r="AC9" s="17" t="s">
        <v>23</v>
      </c>
      <c r="AD9" s="18">
        <v>2476</v>
      </c>
      <c r="AE9" s="18">
        <v>571</v>
      </c>
      <c r="AF9" s="30">
        <v>40.553383085672124</v>
      </c>
      <c r="AG9" s="31">
        <v>31.539657267543785</v>
      </c>
      <c r="AH9" s="31">
        <v>322.37705795141198</v>
      </c>
      <c r="AI9" s="30">
        <v>1123.945454755333</v>
      </c>
      <c r="AJ9" s="37">
        <f t="shared" ref="AJ9:AJ11" si="5">(AG9-AF9)/AF9</f>
        <v>-0.22226815945506084</v>
      </c>
      <c r="AK9" s="38">
        <f t="shared" si="1"/>
        <v>2.4864312674654774</v>
      </c>
      <c r="AL9" s="49">
        <f>kWh_in_MMBtu*(AI9-AH9)*Elec_source_E+(AG9-AF9)*Gas_source_E</f>
        <v>-1.5377184656641809</v>
      </c>
      <c r="AM9" s="50">
        <f>(AI9-AH9)*Elec_emissions/1000+(AG9-AF9)*Gas_emissions</f>
        <v>-225.74679588796835</v>
      </c>
      <c r="AO9" s="16">
        <v>2</v>
      </c>
      <c r="AP9" s="17" t="s">
        <v>23</v>
      </c>
      <c r="AQ9" s="18">
        <v>211</v>
      </c>
      <c r="AR9" s="18">
        <v>75</v>
      </c>
      <c r="AS9" s="30">
        <v>58.785569497055825</v>
      </c>
      <c r="AT9" s="31">
        <v>52.665508169475615</v>
      </c>
      <c r="AU9" s="31">
        <v>415.8102797577414</v>
      </c>
      <c r="AV9" s="30">
        <v>387.78277886475985</v>
      </c>
      <c r="AW9" s="37">
        <f t="shared" ref="AW9:AX11" si="6">(AT9-AS9)/AS9</f>
        <v>-0.10410822553801614</v>
      </c>
      <c r="AX9" s="38">
        <f t="shared" si="6"/>
        <v>6.895305565450534</v>
      </c>
      <c r="AY9" s="49">
        <f>kWh_in_MMBtu*(AV9-AU9)*Elec_source_E+(AT9-AS9)*Gas_source_E</f>
        <v>-6.960637130460273</v>
      </c>
      <c r="AZ9" s="50">
        <f>(AV9-AU9)*Elec_emissions/1000+(AT9-AS9)*Gas_emissions</f>
        <v>-938.08592987892575</v>
      </c>
      <c r="BA9" s="6"/>
      <c r="BB9" s="16">
        <v>2</v>
      </c>
      <c r="BC9" s="17" t="s">
        <v>23</v>
      </c>
      <c r="BD9" s="18">
        <v>72</v>
      </c>
      <c r="BE9" s="18">
        <v>14</v>
      </c>
      <c r="BF9" s="30">
        <v>88.059370362481687</v>
      </c>
      <c r="BG9" s="31">
        <v>78.805504872581039</v>
      </c>
      <c r="BH9" s="31">
        <v>528.12344886747383</v>
      </c>
      <c r="BI9" s="30">
        <v>484.54970220063871</v>
      </c>
      <c r="BJ9" s="37">
        <f t="shared" ref="BJ9:BK11" si="7">(BG9-BF9)/BF9</f>
        <v>-0.10508666427898196</v>
      </c>
      <c r="BK9" s="38">
        <f t="shared" si="7"/>
        <v>5.7016060581222785</v>
      </c>
      <c r="BL9" s="49">
        <f>kWh_in_MMBtu*(BI9-BH9)*Elec_source_E+(BG9-BF9)*Gas_source_E</f>
        <v>-10.537212947565584</v>
      </c>
      <c r="BM9" s="50">
        <f>(BI9-BH9)*Elec_emissions/1000+(BG9-BF9)*Gas_emissions</f>
        <v>-1420.0752631942928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5389</v>
      </c>
      <c r="F10" s="30">
        <v>36.420282825378521</v>
      </c>
      <c r="G10" s="31">
        <v>29.362552803372889</v>
      </c>
      <c r="H10" s="31">
        <v>302.91742776004753</v>
      </c>
      <c r="I10" s="30">
        <v>881.20136630837715</v>
      </c>
      <c r="J10" s="37">
        <f t="shared" si="2"/>
        <v>-0.19378570056264466</v>
      </c>
      <c r="K10" s="38">
        <f t="shared" si="3"/>
        <v>1.9090480954645186</v>
      </c>
      <c r="L10" s="49">
        <f>kWh_in_MMBtu*(I10-H10)*Elec_source_E+(G10-F10)*Gas_source_E</f>
        <v>-1.7141728770088998</v>
      </c>
      <c r="M10" s="50">
        <f>(I10-H10)*Elec_emissions/1000+(G10-F10)*Gas_emissions</f>
        <v>-244.42771990964866</v>
      </c>
      <c r="N10" s="6"/>
      <c r="O10" s="16">
        <v>3</v>
      </c>
      <c r="P10" s="17" t="s">
        <v>24</v>
      </c>
      <c r="Q10" s="18">
        <v>7241</v>
      </c>
      <c r="R10" s="18">
        <v>4028</v>
      </c>
      <c r="S10" s="30">
        <v>33.838853942642366</v>
      </c>
      <c r="T10" s="31">
        <v>26.983400528196334</v>
      </c>
      <c r="U10" s="31">
        <v>289.55157347043166</v>
      </c>
      <c r="V10" s="30">
        <v>862.68950099460938</v>
      </c>
      <c r="W10" s="37">
        <f t="shared" si="4"/>
        <v>-0.20259118190191022</v>
      </c>
      <c r="X10" s="38">
        <f t="shared" si="0"/>
        <v>1.9793984216863709</v>
      </c>
      <c r="Y10" s="49">
        <f>kWh_in_MMBtu*(V10-U10)*Elec_source_E+(T10-S10)*Gas_source_E</f>
        <v>-1.5468948722384619</v>
      </c>
      <c r="Z10" s="50">
        <f>(V10-U10)*Elec_emissions/1000+(T10-S10)*Gas_emissions</f>
        <v>-221.75029811690933</v>
      </c>
      <c r="AA10" s="6"/>
      <c r="AB10" s="16">
        <v>3</v>
      </c>
      <c r="AC10" s="17" t="s">
        <v>24</v>
      </c>
      <c r="AD10" s="18">
        <v>2476</v>
      </c>
      <c r="AE10" s="18">
        <v>1210</v>
      </c>
      <c r="AF10" s="30">
        <v>40.313673435959451</v>
      </c>
      <c r="AG10" s="31">
        <v>32.517870868060079</v>
      </c>
      <c r="AH10" s="31">
        <v>326.76356180728084</v>
      </c>
      <c r="AI10" s="30">
        <v>999.29155336852557</v>
      </c>
      <c r="AJ10" s="37">
        <f t="shared" si="5"/>
        <v>-0.19337862078690113</v>
      </c>
      <c r="AK10" s="38">
        <f t="shared" si="1"/>
        <v>2.0581486743552193</v>
      </c>
      <c r="AL10" s="49">
        <f>kWh_in_MMBtu*(AI10-AH10)*Elec_source_E+(AG10-AF10)*Gas_source_E</f>
        <v>-1.5443030257991843</v>
      </c>
      <c r="AM10" s="50">
        <f>(AI10-AH10)*Elec_emissions/1000+(AG10-AF10)*Gas_emissions</f>
        <v>-223.67808985411648</v>
      </c>
      <c r="AO10" s="16">
        <v>3</v>
      </c>
      <c r="AP10" s="17" t="s">
        <v>24</v>
      </c>
      <c r="AQ10" s="18">
        <v>211</v>
      </c>
      <c r="AR10" s="18">
        <v>117</v>
      </c>
      <c r="AS10" s="30">
        <v>68.403808672720444</v>
      </c>
      <c r="AT10" s="31">
        <v>62.594492045306424</v>
      </c>
      <c r="AU10" s="31">
        <v>449.92504210552471</v>
      </c>
      <c r="AV10" s="30">
        <v>412.83290118663069</v>
      </c>
      <c r="AW10" s="37">
        <f t="shared" si="6"/>
        <v>-8.4926800716738249E-2</v>
      </c>
      <c r="AX10" s="38">
        <f t="shared" si="6"/>
        <v>6.1879334331823506</v>
      </c>
      <c r="AY10" s="49">
        <f>kWh_in_MMBtu*(AV10-AU10)*Elec_source_E+(AT10-AS10)*Gas_source_E</f>
        <v>-6.7156427643577175</v>
      </c>
      <c r="AZ10" s="50">
        <f>(AV10-AU10)*Elec_emissions/1000+(AT10-AS10)*Gas_emissions</f>
        <v>-904.83770628603224</v>
      </c>
      <c r="BA10" s="6"/>
      <c r="BB10" s="16">
        <v>3</v>
      </c>
      <c r="BC10" s="17" t="s">
        <v>24</v>
      </c>
      <c r="BD10" s="18">
        <v>72</v>
      </c>
      <c r="BE10" s="18">
        <v>34</v>
      </c>
      <c r="BF10" s="30">
        <v>93.623823317115665</v>
      </c>
      <c r="BG10" s="31">
        <v>84.572953239658887</v>
      </c>
      <c r="BH10" s="31">
        <v>531.85707490718551</v>
      </c>
      <c r="BI10" s="30">
        <v>483.43011808242954</v>
      </c>
      <c r="BJ10" s="37">
        <f t="shared" si="7"/>
        <v>-9.6672724492358572E-2</v>
      </c>
      <c r="BK10" s="38">
        <f t="shared" si="7"/>
        <v>5.2887371734558419</v>
      </c>
      <c r="BL10" s="49">
        <f>kWh_in_MMBtu*(BI10-BH10)*Elec_source_E+(BG10-BF10)*Gas_source_E</f>
        <v>-10.366124240501758</v>
      </c>
      <c r="BM10" s="50">
        <f>(BI10-BH10)*Elec_emissions/1000+(BG10-BF10)*Gas_emissions</f>
        <v>-1396.8906299756168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8091</v>
      </c>
      <c r="F11" s="39">
        <v>42.493705132939652</v>
      </c>
      <c r="G11" s="40">
        <v>35.899274389525146</v>
      </c>
      <c r="H11" s="40">
        <v>319.93138516996493</v>
      </c>
      <c r="I11" s="39">
        <v>814.22371365891638</v>
      </c>
      <c r="J11" s="41">
        <f t="shared" si="2"/>
        <v>-0.15518606162451884</v>
      </c>
      <c r="K11" s="42">
        <f t="shared" si="3"/>
        <v>1.5449948063906156</v>
      </c>
      <c r="L11" s="51">
        <f>kWh_in_MMBtu*(I11-H11)*Elec_source_E+(G11-F11)*Gas_source_E</f>
        <v>-2.077547794359031</v>
      </c>
      <c r="M11" s="52">
        <f>(I11-H11)*Elec_emissions/1000+(G11-F11)*Gas_emissions</f>
        <v>-291.50881999218439</v>
      </c>
      <c r="N11" s="6"/>
      <c r="O11" s="19">
        <v>4</v>
      </c>
      <c r="P11" s="14" t="s">
        <v>25</v>
      </c>
      <c r="Q11" s="13">
        <v>7241</v>
      </c>
      <c r="R11" s="13">
        <v>6337</v>
      </c>
      <c r="S11" s="39">
        <v>41.368768272658905</v>
      </c>
      <c r="T11" s="40">
        <v>35.250183596196763</v>
      </c>
      <c r="U11" s="40">
        <v>310.93548177900516</v>
      </c>
      <c r="V11" s="39">
        <v>785.04120712464976</v>
      </c>
      <c r="W11" s="41">
        <f t="shared" si="4"/>
        <v>-0.14790347723516789</v>
      </c>
      <c r="X11" s="42">
        <f t="shared" si="0"/>
        <v>1.5247720286956872</v>
      </c>
      <c r="Y11" s="51">
        <f>kWh_in_MMBtu*(V11-U11)*Elec_source_E+(T11-S11)*Gas_source_E</f>
        <v>-1.7675805150106445</v>
      </c>
      <c r="Z11" s="52">
        <f>(V11-U11)*Elec_emissions/1000+(T11-S11)*Gas_emissions</f>
        <v>-249.24335570091773</v>
      </c>
      <c r="AA11" s="6"/>
      <c r="AB11" s="19">
        <v>4</v>
      </c>
      <c r="AC11" s="14" t="s">
        <v>25</v>
      </c>
      <c r="AD11" s="13">
        <v>2476</v>
      </c>
      <c r="AE11" s="13">
        <v>1507</v>
      </c>
      <c r="AF11" s="39">
        <v>39.475056769489704</v>
      </c>
      <c r="AG11" s="40">
        <v>30.928232013978391</v>
      </c>
      <c r="AH11" s="40">
        <v>325.04114733306727</v>
      </c>
      <c r="AI11" s="39">
        <v>981.04579936283847</v>
      </c>
      <c r="AJ11" s="41">
        <f t="shared" si="5"/>
        <v>-0.21651203202618721</v>
      </c>
      <c r="AK11" s="42">
        <f t="shared" si="1"/>
        <v>2.0182203312172291</v>
      </c>
      <c r="AL11" s="51">
        <f>kWh_in_MMBtu*(AI11-AH11)*Elec_source_E+(AG11-AF11)*Gas_source_E</f>
        <v>-2.5337484519754341</v>
      </c>
      <c r="AM11" s="52">
        <f>(AI11-AH11)*Elec_emissions/1000+(AG11-AF11)*Gas_emissions</f>
        <v>-356.73845926653473</v>
      </c>
      <c r="AO11" s="19">
        <v>4</v>
      </c>
      <c r="AP11" s="14" t="s">
        <v>25</v>
      </c>
      <c r="AQ11" s="13">
        <v>211</v>
      </c>
      <c r="AR11" s="13">
        <v>194</v>
      </c>
      <c r="AS11" s="39">
        <v>92.842422466794332</v>
      </c>
      <c r="AT11" s="40">
        <v>86.493499220818904</v>
      </c>
      <c r="AU11" s="40">
        <v>534.6920074216024</v>
      </c>
      <c r="AV11" s="39">
        <v>567.07357527037232</v>
      </c>
      <c r="AW11" s="41">
        <f t="shared" si="6"/>
        <v>-6.8383860279455325E-2</v>
      </c>
      <c r="AX11" s="42">
        <f t="shared" si="6"/>
        <v>5.1818750800742555</v>
      </c>
      <c r="AY11" s="51">
        <f>kWh_in_MMBtu*(AV11-AU11)*Elec_source_E+(AT11-AS11)*Gas_source_E</f>
        <v>-6.5855402960671263</v>
      </c>
      <c r="AZ11" s="52">
        <f>(AV11-AU11)*Elec_emissions/1000+(AT11-AS11)*Gas_emissions</f>
        <v>-888.88363501058484</v>
      </c>
      <c r="BA11" s="6"/>
      <c r="BB11" s="19">
        <v>4</v>
      </c>
      <c r="BC11" s="14" t="s">
        <v>25</v>
      </c>
      <c r="BD11" s="13">
        <v>72</v>
      </c>
      <c r="BE11" s="13">
        <v>53</v>
      </c>
      <c r="BF11" s="39">
        <v>78.534776916920478</v>
      </c>
      <c r="BG11" s="40">
        <v>69.660964955556608</v>
      </c>
      <c r="BH11" s="40">
        <v>464.14020577199773</v>
      </c>
      <c r="BI11" s="39">
        <v>464.71027213450253</v>
      </c>
      <c r="BJ11" s="41">
        <f t="shared" si="7"/>
        <v>-0.11299213303618602</v>
      </c>
      <c r="BK11" s="42">
        <f t="shared" si="7"/>
        <v>5.6628449098877276</v>
      </c>
      <c r="BL11" s="51">
        <f>kWh_in_MMBtu*(BI11-BH11)*Elec_source_E+(BG11-BF11)*Gas_source_E</f>
        <v>-9.6665612447850027</v>
      </c>
      <c r="BM11" s="52">
        <f>(BI11-BH11)*Elec_emissions/1000+(BG11-BF11)*Gas_emissions</f>
        <v>-1303.6685693109498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Int-11.55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Int-11.55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Int-11.55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Int-11.55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Int-11.55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756</v>
      </c>
      <c r="F23" s="30">
        <v>43.302133606977378</v>
      </c>
      <c r="G23" s="30">
        <v>33.54408092037675</v>
      </c>
      <c r="H23" s="30">
        <v>306.39426889431815</v>
      </c>
      <c r="I23" s="30">
        <v>1115.7078944704781</v>
      </c>
      <c r="J23" s="32">
        <f>(G23-F23)/F23</f>
        <v>-0.22534808042410845</v>
      </c>
      <c r="K23" s="36">
        <f t="shared" ref="K23:K26" si="8">(I23-H23)/H23</f>
        <v>2.6414124144577564</v>
      </c>
      <c r="L23" s="49">
        <f>kWh_in_MMBtu*(I23-H23)*Elec_source_E+(G23-F23)*Gas_source_E</f>
        <v>-2.2689585034431676</v>
      </c>
      <c r="M23" s="50">
        <f>(I23-H23)*Elec_emissions/1000+(G23-F23)*Gas_emissions</f>
        <v>-324.54103881514652</v>
      </c>
      <c r="N23" s="6"/>
      <c r="O23" s="16">
        <v>1</v>
      </c>
      <c r="P23" s="17" t="s">
        <v>22</v>
      </c>
      <c r="Q23" s="18">
        <v>3779</v>
      </c>
      <c r="R23" s="18">
        <v>529</v>
      </c>
      <c r="S23" s="30">
        <v>38.868845747563682</v>
      </c>
      <c r="T23" s="30">
        <v>30.897165312785035</v>
      </c>
      <c r="U23" s="30">
        <v>282.28697672575919</v>
      </c>
      <c r="V23" s="30">
        <v>904.41625047830405</v>
      </c>
      <c r="W23" s="32">
        <f>(T23-S23)/S23</f>
        <v>-0.20509177160935674</v>
      </c>
      <c r="X23" s="36">
        <f t="shared" ref="X23:X26" si="9">(V23-U23)/U23</f>
        <v>2.2038893928746179</v>
      </c>
      <c r="Y23" s="49">
        <f>kWh_in_MMBtu*(V23-U23)*Elec_source_E+(T23-S23)*Gas_source_E</f>
        <v>-2.2570713680784422</v>
      </c>
      <c r="Z23" s="50">
        <f>(V23-U23)*Elec_emissions/1000+(T23-S23)*Gas_emissions</f>
        <v>-318.64893788822133</v>
      </c>
      <c r="AA23" s="6"/>
      <c r="AB23" s="16">
        <v>1</v>
      </c>
      <c r="AC23" s="17" t="s">
        <v>22</v>
      </c>
      <c r="AD23" s="18">
        <v>1341</v>
      </c>
      <c r="AE23" s="18">
        <v>199</v>
      </c>
      <c r="AF23" s="30">
        <v>49.79524028247257</v>
      </c>
      <c r="AG23" s="30">
        <v>35.141825913883217</v>
      </c>
      <c r="AH23" s="30">
        <v>345.81119720286256</v>
      </c>
      <c r="AI23" s="30">
        <v>1770.5008498827501</v>
      </c>
      <c r="AJ23" s="32">
        <f>(AG23-AF23)/AF23</f>
        <v>-0.29427339411287484</v>
      </c>
      <c r="AK23" s="36">
        <f t="shared" ref="AK23:AK26" si="10">(AI23-AH23)/AH23</f>
        <v>4.1198482414787874</v>
      </c>
      <c r="AL23" s="49">
        <f>kWh_in_MMBtu*(AI23-AH23)*Elec_source_E+(AG23-AF23)*Gas_source_E</f>
        <v>-1.2426627907320871</v>
      </c>
      <c r="AM23" s="50">
        <f>(AI23-AH23)*Elec_emissions/1000+(AG23-AF23)*Gas_emissions</f>
        <v>-200.23252249743655</v>
      </c>
      <c r="AO23" s="16">
        <v>1</v>
      </c>
      <c r="AP23" s="17" t="s">
        <v>22</v>
      </c>
      <c r="AQ23" s="18">
        <v>133</v>
      </c>
      <c r="AR23" s="18">
        <v>21</v>
      </c>
      <c r="AS23" s="30">
        <v>66.628376186905456</v>
      </c>
      <c r="AT23" s="30">
        <v>59.4797371836205</v>
      </c>
      <c r="AU23" s="30">
        <v>401.26924089585503</v>
      </c>
      <c r="AV23" s="30">
        <v>391.97400014458026</v>
      </c>
      <c r="AW23" s="32">
        <f>(AT23-AS23)/AS23</f>
        <v>-0.10729120852700422</v>
      </c>
      <c r="AX23" s="36">
        <f t="shared" ref="AX23:AX26" si="11">(AV23-AU23)/AU23</f>
        <v>-2.3164598239632454E-2</v>
      </c>
      <c r="AY23" s="49">
        <f>kWh_in_MMBtu*(AV23-AU23)*Elec_source_E+(AT23-AS23)*Gas_source_E</f>
        <v>-7.8881180017950783</v>
      </c>
      <c r="AZ23" s="50">
        <f>(AV23-AU23)*Elec_emissions/1000+(AT23-AS23)*Gas_emissions</f>
        <v>-1063.5974266491867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1158</v>
      </c>
      <c r="F24" s="30">
        <v>42.26578548919111</v>
      </c>
      <c r="G24" s="31">
        <v>34.630908889479144</v>
      </c>
      <c r="H24" s="31">
        <v>309.91582401669928</v>
      </c>
      <c r="I24" s="30">
        <v>906.90020960096547</v>
      </c>
      <c r="J24" s="37">
        <f t="shared" ref="J24:J26" si="13">(G24-F24)/F24</f>
        <v>-0.1806396476806158</v>
      </c>
      <c r="K24" s="38">
        <f t="shared" si="8"/>
        <v>1.9262791355632707</v>
      </c>
      <c r="L24" s="49">
        <f>kWh_in_MMBtu*(I24-H24)*Elec_source_E+(G24-F24)*Gas_source_E</f>
        <v>-2.1499227603607247</v>
      </c>
      <c r="M24" s="50">
        <f>(I24-H24)*Elec_emissions/1000+(G24-F24)*Gas_emissions</f>
        <v>-303.62247376739629</v>
      </c>
      <c r="N24" s="6"/>
      <c r="O24" s="16">
        <v>2</v>
      </c>
      <c r="P24" s="17" t="s">
        <v>23</v>
      </c>
      <c r="Q24" s="18">
        <v>3779</v>
      </c>
      <c r="R24" s="18">
        <v>738</v>
      </c>
      <c r="S24" s="30">
        <v>39.12756899730423</v>
      </c>
      <c r="T24" s="31">
        <v>32.250980283115744</v>
      </c>
      <c r="U24" s="31">
        <v>288.80254418407054</v>
      </c>
      <c r="V24" s="30">
        <v>811.26591259085012</v>
      </c>
      <c r="W24" s="37">
        <f t="shared" ref="W24:W26" si="14">(T24-S24)/S24</f>
        <v>-0.17574791612180818</v>
      </c>
      <c r="X24" s="38">
        <f t="shared" si="9"/>
        <v>1.8090677486337641</v>
      </c>
      <c r="Y24" s="49">
        <f>kWh_in_MMBtu*(V24-U24)*Elec_source_E+(T24-S24)*Gas_source_E</f>
        <v>-2.0938456801026586</v>
      </c>
      <c r="Z24" s="50">
        <f>(V24-U24)*Elec_emissions/1000+(T24-S24)*Gas_emissions</f>
        <v>-294.35227755264975</v>
      </c>
      <c r="AA24" s="6"/>
      <c r="AB24" s="16">
        <v>2</v>
      </c>
      <c r="AC24" s="17" t="s">
        <v>23</v>
      </c>
      <c r="AD24" s="18">
        <v>1341</v>
      </c>
      <c r="AE24" s="18">
        <v>378</v>
      </c>
      <c r="AF24" s="30">
        <v>44.85186990891436</v>
      </c>
      <c r="AG24" s="31">
        <v>35.691170978322006</v>
      </c>
      <c r="AH24" s="31">
        <v>333.47845804044653</v>
      </c>
      <c r="AI24" s="30">
        <v>1145.0228422917419</v>
      </c>
      <c r="AJ24" s="37">
        <f t="shared" ref="AJ24:AJ26" si="15">(AG24-AF24)/AF24</f>
        <v>-0.2042434116837491</v>
      </c>
      <c r="AK24" s="38">
        <f t="shared" si="10"/>
        <v>2.4335736377696269</v>
      </c>
      <c r="AL24" s="49">
        <f>kWh_in_MMBtu*(AI24-AH24)*Elec_source_E+(AG24-AF24)*Gas_source_E</f>
        <v>-1.5947795768496462</v>
      </c>
      <c r="AM24" s="50">
        <f>(AI24-AH24)*Elec_emissions/1000+(AG24-AF24)*Gas_emissions</f>
        <v>-233.67077423484943</v>
      </c>
      <c r="AO24" s="16">
        <v>2</v>
      </c>
      <c r="AP24" s="17" t="s">
        <v>23</v>
      </c>
      <c r="AQ24" s="18">
        <v>133</v>
      </c>
      <c r="AR24" s="18">
        <v>29</v>
      </c>
      <c r="AS24" s="30">
        <v>66.750174870531907</v>
      </c>
      <c r="AT24" s="31">
        <v>60.505966458942339</v>
      </c>
      <c r="AU24" s="31">
        <v>434.74150624721489</v>
      </c>
      <c r="AV24" s="30">
        <v>419.73562842355506</v>
      </c>
      <c r="AW24" s="37">
        <f t="shared" ref="AW24:AW26" si="16">(AT24-AS24)/AS24</f>
        <v>-9.3545948361944881E-2</v>
      </c>
      <c r="AX24" s="38">
        <f t="shared" si="11"/>
        <v>-3.4516782060203768E-2</v>
      </c>
      <c r="AY24" s="49">
        <f>kWh_in_MMBtu*(AV24-AU24)*Elec_source_E+(AT24-AS24)*Gas_source_E</f>
        <v>-6.9613297011830149</v>
      </c>
      <c r="AZ24" s="50">
        <f>(AV24-AU24)*Elec_emissions/1000+(AT24-AS24)*Gas_emissions</f>
        <v>-938.47769735103361</v>
      </c>
      <c r="BA24" s="6"/>
      <c r="BB24" s="16">
        <v>2</v>
      </c>
      <c r="BC24" s="17" t="s">
        <v>23</v>
      </c>
      <c r="BD24" s="18">
        <v>46</v>
      </c>
      <c r="BE24" s="18">
        <v>13</v>
      </c>
      <c r="BF24" s="30">
        <v>90.6055215121321</v>
      </c>
      <c r="BG24" s="31">
        <v>81.187183689410531</v>
      </c>
      <c r="BH24" s="31">
        <v>544.91429100270466</v>
      </c>
      <c r="BI24" s="30">
        <v>498.86397040834976</v>
      </c>
      <c r="BJ24" s="37">
        <f t="shared" ref="BJ24:BJ26" si="17">(BG24-BF24)/BF24</f>
        <v>-0.10394882856516036</v>
      </c>
      <c r="BK24" s="38">
        <f t="shared" si="12"/>
        <v>-8.4509291377946869E-2</v>
      </c>
      <c r="BL24" s="49">
        <f>kWh_in_MMBtu*(BI24-BH24)*Elec_source_E+(BG24-BF24)*Gas_source_E</f>
        <v>-10.742092553732361</v>
      </c>
      <c r="BM24" s="50">
        <f>(BI24-BH24)*Elec_emissions/1000+(BG24-BF24)*Gas_emissions</f>
        <v>-1447.6490696031688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2358</v>
      </c>
      <c r="F25" s="30">
        <v>42.278704835054334</v>
      </c>
      <c r="G25" s="31">
        <v>36.878833357290773</v>
      </c>
      <c r="H25" s="31">
        <v>315.39557288663616</v>
      </c>
      <c r="I25" s="30">
        <v>692.4260757082111</v>
      </c>
      <c r="J25" s="37">
        <f t="shared" si="13"/>
        <v>-0.1277208348465394</v>
      </c>
      <c r="K25" s="38">
        <f t="shared" si="8"/>
        <v>1.1954210370514378</v>
      </c>
      <c r="L25" s="49">
        <f>kWh_in_MMBtu*(I25-H25)*Elec_source_E+(G25-F25)*Gas_source_E</f>
        <v>-1.987822905272528</v>
      </c>
      <c r="M25" s="50">
        <f>(I25-H25)*Elec_emissions/1000+(G25-F25)*Gas_emissions</f>
        <v>-276.72147566173555</v>
      </c>
      <c r="N25" s="6"/>
      <c r="O25" s="16">
        <v>3</v>
      </c>
      <c r="P25" s="17" t="s">
        <v>24</v>
      </c>
      <c r="Q25" s="18">
        <v>3779</v>
      </c>
      <c r="R25" s="18">
        <v>1501</v>
      </c>
      <c r="S25" s="30">
        <v>39.881474815059043</v>
      </c>
      <c r="T25" s="31">
        <v>35.132834390254168</v>
      </c>
      <c r="U25" s="31">
        <v>297.48204374534345</v>
      </c>
      <c r="V25" s="30">
        <v>605.62128188407075</v>
      </c>
      <c r="W25" s="37">
        <f t="shared" si="14"/>
        <v>-0.11906882698861009</v>
      </c>
      <c r="X25" s="38">
        <f t="shared" si="9"/>
        <v>1.0358246644375848</v>
      </c>
      <c r="Y25" s="49">
        <f>kWh_in_MMBtu*(V25-U25)*Elec_source_E+(T25-S25)*Gas_source_E</f>
        <v>-1.9902329763686035</v>
      </c>
      <c r="Z25" s="50">
        <f>(V25-U25)*Elec_emissions/1000+(T25-S25)*Gas_emissions</f>
        <v>-275.46799126286606</v>
      </c>
      <c r="AA25" s="6"/>
      <c r="AB25" s="16">
        <v>3</v>
      </c>
      <c r="AC25" s="17" t="s">
        <v>24</v>
      </c>
      <c r="AD25" s="18">
        <v>1341</v>
      </c>
      <c r="AE25" s="18">
        <v>776</v>
      </c>
      <c r="AF25" s="30">
        <v>42.949072506047735</v>
      </c>
      <c r="AG25" s="31">
        <v>36.347679907103405</v>
      </c>
      <c r="AH25" s="31">
        <v>333.04207028611677</v>
      </c>
      <c r="AI25" s="30">
        <v>886.36030883289141</v>
      </c>
      <c r="AJ25" s="37">
        <f t="shared" si="15"/>
        <v>-0.1537027976102342</v>
      </c>
      <c r="AK25" s="38">
        <f t="shared" si="10"/>
        <v>1.6614064345426942</v>
      </c>
      <c r="AL25" s="49">
        <f>kWh_in_MMBtu*(AI25-AH25)*Elec_source_E+(AG25-AF25)*Gas_source_E</f>
        <v>-1.4748800705900944</v>
      </c>
      <c r="AM25" s="50">
        <f>(AI25-AH25)*Elec_emissions/1000+(AG25-AF25)*Gas_emissions</f>
        <v>-211.58407970176961</v>
      </c>
      <c r="AO25" s="16">
        <v>3</v>
      </c>
      <c r="AP25" s="17" t="s">
        <v>24</v>
      </c>
      <c r="AQ25" s="18">
        <v>133</v>
      </c>
      <c r="AR25" s="18">
        <v>57</v>
      </c>
      <c r="AS25" s="30">
        <v>71.322155567213571</v>
      </c>
      <c r="AT25" s="31">
        <v>66.229755437259186</v>
      </c>
      <c r="AU25" s="31">
        <v>440.36897133696851</v>
      </c>
      <c r="AV25" s="30">
        <v>408.84800879948858</v>
      </c>
      <c r="AW25" s="37">
        <f t="shared" si="16"/>
        <v>-7.1399975077244229E-2</v>
      </c>
      <c r="AX25" s="38">
        <f t="shared" si="11"/>
        <v>-7.157852752836262E-2</v>
      </c>
      <c r="AY25" s="49">
        <f>kWh_in_MMBtu*(AV25-AU25)*Elec_source_E+(AT25-AS25)*Gas_source_E</f>
        <v>-5.8766045711015691</v>
      </c>
      <c r="AZ25" s="50">
        <f>(AV25-AU25)*Elec_emissions/1000+(AT25-AS25)*Gas_emissions</f>
        <v>-791.81066712719462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101.55204881792649</v>
      </c>
      <c r="BG25" s="31">
        <v>93.542040370164315</v>
      </c>
      <c r="BH25" s="31">
        <v>568.35563736222502</v>
      </c>
      <c r="BI25" s="30">
        <v>524.30026066979542</v>
      </c>
      <c r="BJ25" s="37">
        <f t="shared" si="17"/>
        <v>-7.8875892126247349E-2</v>
      </c>
      <c r="BK25" s="38">
        <f t="shared" si="12"/>
        <v>-7.7513749836094589E-2</v>
      </c>
      <c r="BL25" s="49">
        <f>kWh_in_MMBtu*(BI25-BH25)*Elec_source_E+(BG25-BF25)*Gas_source_E</f>
        <v>-9.1863882405335104</v>
      </c>
      <c r="BM25" s="50">
        <f>(BI25-BH25)*Elec_emissions/1000+(BG25-BF25)*Gas_emissions</f>
        <v>-1237.8887854170378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4631</v>
      </c>
      <c r="F26" s="39">
        <v>50.265222066153953</v>
      </c>
      <c r="G26" s="40">
        <v>45.785930213286157</v>
      </c>
      <c r="H26" s="40">
        <v>338.55996783102972</v>
      </c>
      <c r="I26" s="39">
        <v>582.31324965029319</v>
      </c>
      <c r="J26" s="41">
        <f t="shared" si="13"/>
        <v>-8.9113141626482997E-2</v>
      </c>
      <c r="K26" s="42">
        <f t="shared" si="8"/>
        <v>0.71997077321591996</v>
      </c>
      <c r="L26" s="51">
        <f>kWh_in_MMBtu*(I26-H26)*Elec_source_E+(G26-F26)*Gas_source_E</f>
        <v>-2.3623155408547492</v>
      </c>
      <c r="M26" s="52">
        <f>(I26-H26)*Elec_emissions/1000+(G26-F26)*Gas_emissions</f>
        <v>-324.17265168462808</v>
      </c>
      <c r="N26" s="6"/>
      <c r="O26" s="19">
        <v>4</v>
      </c>
      <c r="P26" s="14" t="s">
        <v>25</v>
      </c>
      <c r="Q26" s="13">
        <v>3779</v>
      </c>
      <c r="R26" s="13">
        <v>3600</v>
      </c>
      <c r="S26" s="39">
        <v>49.57369148567323</v>
      </c>
      <c r="T26" s="40">
        <v>45.893032561529594</v>
      </c>
      <c r="U26" s="40">
        <v>330.05215517774707</v>
      </c>
      <c r="V26" s="39">
        <v>509.29817776814741</v>
      </c>
      <c r="W26" s="41">
        <f t="shared" si="14"/>
        <v>-7.4246214349547562E-2</v>
      </c>
      <c r="X26" s="42">
        <f t="shared" si="9"/>
        <v>0.54308393318585901</v>
      </c>
      <c r="Y26" s="51">
        <f>kWh_in_MMBtu*(V26-U26)*Elec_source_E+(T26-S26)*Gas_source_E</f>
        <v>-2.1587322810460892</v>
      </c>
      <c r="Z26" s="52">
        <f>(V26-U26)*Elec_emissions/1000+(T26-S26)*Gas_emissions</f>
        <v>-295.23886646863934</v>
      </c>
      <c r="AA26" s="6"/>
      <c r="AB26" s="19">
        <v>4</v>
      </c>
      <c r="AC26" s="14" t="s">
        <v>25</v>
      </c>
      <c r="AD26" s="13">
        <v>1341</v>
      </c>
      <c r="AE26" s="13">
        <v>871</v>
      </c>
      <c r="AF26" s="39">
        <v>43.337241909010785</v>
      </c>
      <c r="AG26" s="40">
        <v>35.890137761973243</v>
      </c>
      <c r="AH26" s="40">
        <v>333.22903259031449</v>
      </c>
      <c r="AI26" s="39">
        <v>880.91499170941483</v>
      </c>
      <c r="AJ26" s="41">
        <f t="shared" si="15"/>
        <v>-0.17184074987220455</v>
      </c>
      <c r="AK26" s="42">
        <f t="shared" si="10"/>
        <v>1.6435721547481368</v>
      </c>
      <c r="AL26" s="51">
        <f>kWh_in_MMBtu*(AI26-AH26)*Elec_source_E+(AG26-AF26)*Gas_source_E</f>
        <v>-2.4549365795685221</v>
      </c>
      <c r="AM26" s="52">
        <f>(AI26-AH26)*Elec_emissions/1000+(AG26-AF26)*Gas_emissions</f>
        <v>-343.6277852785845</v>
      </c>
      <c r="AO26" s="19">
        <v>4</v>
      </c>
      <c r="AP26" s="14" t="s">
        <v>25</v>
      </c>
      <c r="AQ26" s="13">
        <v>133</v>
      </c>
      <c r="AR26" s="13">
        <v>128</v>
      </c>
      <c r="AS26" s="39">
        <v>105.95633771137933</v>
      </c>
      <c r="AT26" s="40">
        <v>100.3707604768943</v>
      </c>
      <c r="AU26" s="40">
        <v>566.80644616224492</v>
      </c>
      <c r="AV26" s="39">
        <v>617.77596777334804</v>
      </c>
      <c r="AW26" s="41">
        <f t="shared" si="16"/>
        <v>-5.2715838949623853E-2</v>
      </c>
      <c r="AX26" s="42">
        <f t="shared" si="11"/>
        <v>8.9924033073740667E-2</v>
      </c>
      <c r="AY26" s="51">
        <f>kWh_in_MMBtu*(AV26-AU26)*Elec_source_E+(AT26-AS26)*Gas_source_E</f>
        <v>-5.5613163008742506</v>
      </c>
      <c r="AZ26" s="52">
        <f>(AV26-AU26)*Elec_emissions/1000+(AT26-AS26)*Gas_emissions</f>
        <v>-751.18025153183248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93.868909691572526</v>
      </c>
      <c r="BG26" s="40">
        <v>84.748695765644413</v>
      </c>
      <c r="BH26" s="40">
        <v>527.80437158366226</v>
      </c>
      <c r="BI26" s="39">
        <v>527.09179722777492</v>
      </c>
      <c r="BJ26" s="41">
        <f t="shared" si="17"/>
        <v>-9.7159048250316668E-2</v>
      </c>
      <c r="BK26" s="42">
        <f t="shared" si="12"/>
        <v>-1.3500728570119294E-3</v>
      </c>
      <c r="BL26" s="51">
        <f>kWh_in_MMBtu*(BI26-BH26)*Elec_source_E+(BG26-BF26)*Gas_source_E</f>
        <v>-9.948400331753616</v>
      </c>
      <c r="BM26" s="52">
        <f>(BI26-BH26)*Elec_emissions/1000+(BG26-BF26)*Gas_emissions</f>
        <v>-1341.6486715830965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Int-11.55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Int-11.55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Int-11.55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Int-11.55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Int-11.55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1804</v>
      </c>
      <c r="F38" s="30">
        <v>29.5052106781629</v>
      </c>
      <c r="G38" s="30">
        <v>22.886684389248565</v>
      </c>
      <c r="H38" s="30">
        <v>278.40853563319416</v>
      </c>
      <c r="I38" s="30">
        <v>803.57722317739865</v>
      </c>
      <c r="J38" s="32">
        <f>(G38-F38)/F38</f>
        <v>-0.22431720149731968</v>
      </c>
      <c r="K38" s="36">
        <f t="shared" ref="K38:K41" si="18">(I38-H38)/H38</f>
        <v>1.8863239460305883</v>
      </c>
      <c r="L38" s="49">
        <f>kWh_in_MMBtu*(I38-H38)*Elec_source_E+(G38-F38)*Gas_source_E</f>
        <v>-1.784587925799868</v>
      </c>
      <c r="M38" s="50">
        <f>(I38-H38)*Elec_emissions/1000+(G38-F38)*Gas_emissions</f>
        <v>-252.70702637228521</v>
      </c>
      <c r="N38" s="6"/>
      <c r="O38" s="16">
        <v>1</v>
      </c>
      <c r="P38" s="17" t="s">
        <v>22</v>
      </c>
      <c r="Q38" s="18">
        <v>3462</v>
      </c>
      <c r="R38" s="18">
        <v>1651</v>
      </c>
      <c r="S38" s="30">
        <v>28.339691324408474</v>
      </c>
      <c r="T38" s="30">
        <v>21.855888702741783</v>
      </c>
      <c r="U38" s="30">
        <v>272.2204334721514</v>
      </c>
      <c r="V38" s="30">
        <v>795.42853050461292</v>
      </c>
      <c r="W38" s="32">
        <f>(T38-S38)/S38</f>
        <v>-0.22878875240544014</v>
      </c>
      <c r="X38" s="36">
        <f t="shared" ref="X38:X41" si="19">(V38-U38)/U38</f>
        <v>1.9220015571901827</v>
      </c>
      <c r="Y38" s="49">
        <f>kWh_in_MMBtu*(V38-U38)*Elec_source_E+(T38-S38)*Gas_source_E</f>
        <v>-1.6580092507054136</v>
      </c>
      <c r="Z38" s="50">
        <f>(V38-U38)*Elec_emissions/1000+(T38-S38)*Gas_emissions</f>
        <v>-235.59140111468571</v>
      </c>
      <c r="AA38" s="6"/>
      <c r="AB38" s="16">
        <v>1</v>
      </c>
      <c r="AC38" s="17" t="s">
        <v>22</v>
      </c>
      <c r="AD38" s="18">
        <v>1135</v>
      </c>
      <c r="AE38" s="18">
        <v>111</v>
      </c>
      <c r="AF38" s="30">
        <v>36.476227985392235</v>
      </c>
      <c r="AG38" s="30">
        <v>27.641473816576291</v>
      </c>
      <c r="AH38" s="30">
        <v>319.65407604857387</v>
      </c>
      <c r="AI38" s="30">
        <v>1085.1573307078172</v>
      </c>
      <c r="AJ38" s="32">
        <f>(AG38-AF38)/AF38</f>
        <v>-0.2422058051713579</v>
      </c>
      <c r="AK38" s="36">
        <f t="shared" ref="AK38:AK41" si="20">(AI38-AH38)/AH38</f>
        <v>2.394786464549632</v>
      </c>
      <c r="AL38" s="49">
        <f>kWh_in_MMBtu*(AI38-AH38)*Elec_source_E+(AG38-AF38)*Gas_source_E</f>
        <v>-1.7155090896898182</v>
      </c>
      <c r="AM38" s="50">
        <f>(AI38-AH38)*Elec_emissions/1000+(AG38-AF38)*Gas_emissions</f>
        <v>-248.89769937625738</v>
      </c>
      <c r="AO38" s="16">
        <v>1</v>
      </c>
      <c r="AP38" s="17" t="s">
        <v>22</v>
      </c>
      <c r="AQ38" s="18">
        <v>78</v>
      </c>
      <c r="AR38" s="18">
        <v>41</v>
      </c>
      <c r="AS38" s="30">
        <v>56.945096951510862</v>
      </c>
      <c r="AT38" s="30">
        <v>50.888194708060993</v>
      </c>
      <c r="AU38" s="30">
        <v>415.16140676240838</v>
      </c>
      <c r="AV38" s="30">
        <v>381.58850168915615</v>
      </c>
      <c r="AW38" s="32">
        <f>(AT38-AS38)/AS38</f>
        <v>-0.10636389378013286</v>
      </c>
      <c r="AX38" s="36">
        <f t="shared" ref="AX38:AX41" si="21">(AV38-AU38)/AU38</f>
        <v>-8.0867114636369794E-2</v>
      </c>
      <c r="AY38" s="49">
        <f>kWh_in_MMBtu*(AV38-AU38)*Elec_source_E+(AT38-AS38)*Gas_source_E</f>
        <v>-6.9491264658797975</v>
      </c>
      <c r="AZ38" s="50">
        <f>(AV38-AU38)*Elec_emissions/1000+(AT38-AS38)*Gas_emissions</f>
        <v>-936.40651180458883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2074</v>
      </c>
      <c r="F39" s="30">
        <v>29.345257225724723</v>
      </c>
      <c r="G39" s="31">
        <v>21.779951232567068</v>
      </c>
      <c r="H39" s="31">
        <v>279.81881772973708</v>
      </c>
      <c r="I39" s="30">
        <v>909.90282359085995</v>
      </c>
      <c r="J39" s="37">
        <f t="shared" ref="J39:J41" si="23">(G39-F39)/F39</f>
        <v>-0.25780336273644022</v>
      </c>
      <c r="K39" s="38">
        <f t="shared" si="18"/>
        <v>2.2517570868650063</v>
      </c>
      <c r="L39" s="49">
        <f>kWh_in_MMBtu*(I39-H39)*Elec_source_E+(G39-F39)*Gas_source_E</f>
        <v>-1.7318809680721587</v>
      </c>
      <c r="M39" s="50">
        <f>(I39-H39)*Elec_emissions/1000+(G39-F39)*Gas_emissions</f>
        <v>-248.00277535623115</v>
      </c>
      <c r="N39" s="6"/>
      <c r="O39" s="16">
        <v>2</v>
      </c>
      <c r="P39" s="17" t="s">
        <v>23</v>
      </c>
      <c r="Q39" s="18">
        <v>3462</v>
      </c>
      <c r="R39" s="18">
        <v>1834</v>
      </c>
      <c r="S39" s="30">
        <v>28.425281637597191</v>
      </c>
      <c r="T39" s="31">
        <v>20.943649629622225</v>
      </c>
      <c r="U39" s="31">
        <v>274.5003681672498</v>
      </c>
      <c r="V39" s="30">
        <v>905.65670471229589</v>
      </c>
      <c r="W39" s="37">
        <f t="shared" ref="W39:W41" si="24">(T39-S39)/S39</f>
        <v>-0.26320344344730279</v>
      </c>
      <c r="X39" s="38">
        <f t="shared" si="19"/>
        <v>2.2992914026275186</v>
      </c>
      <c r="Y39" s="49">
        <f>kWh_in_MMBtu*(V39-U39)*Elec_source_E+(T39-S39)*Gas_source_E</f>
        <v>-1.6295897286909096</v>
      </c>
      <c r="Z39" s="50">
        <f>(V39-U39)*Elec_emissions/1000+(T39-S39)*Gas_emissions</f>
        <v>-234.23210523444368</v>
      </c>
      <c r="AA39" s="6"/>
      <c r="AB39" s="16">
        <v>2</v>
      </c>
      <c r="AC39" s="17" t="s">
        <v>23</v>
      </c>
      <c r="AD39" s="18">
        <v>1135</v>
      </c>
      <c r="AE39" s="18">
        <v>193</v>
      </c>
      <c r="AF39" s="30">
        <v>32.13458505880363</v>
      </c>
      <c r="AG39" s="31">
        <v>23.408713315864215</v>
      </c>
      <c r="AH39" s="31">
        <v>300.6344194350649</v>
      </c>
      <c r="AI39" s="30">
        <v>1082.6643537772925</v>
      </c>
      <c r="AJ39" s="37">
        <f t="shared" ref="AJ39:AJ41" si="25">(AG39-AF39)/AF39</f>
        <v>-0.27154144753921022</v>
      </c>
      <c r="AK39" s="38">
        <f t="shared" si="20"/>
        <v>2.6012654699078492</v>
      </c>
      <c r="AL39" s="49">
        <f>kWh_in_MMBtu*(AI39-AH39)*Elec_source_E+(AG39-AF39)*Gas_source_E</f>
        <v>-1.4259614706995034</v>
      </c>
      <c r="AM39" s="50">
        <f>(AI39-AH39)*Elec_emissions/1000+(AG39-AF39)*Gas_emissions</f>
        <v>-210.22729425516309</v>
      </c>
      <c r="AO39" s="16">
        <v>2</v>
      </c>
      <c r="AP39" s="17" t="s">
        <v>23</v>
      </c>
      <c r="AQ39" s="18">
        <v>78</v>
      </c>
      <c r="AR39" s="18">
        <v>46</v>
      </c>
      <c r="AS39" s="30">
        <v>53.764405239864395</v>
      </c>
      <c r="AT39" s="31">
        <v>47.722610552203101</v>
      </c>
      <c r="AU39" s="31">
        <v>403.87537610133398</v>
      </c>
      <c r="AV39" s="30">
        <v>367.63859109943246</v>
      </c>
      <c r="AW39" s="37">
        <f t="shared" ref="AW39:AW41" si="26">(AT39-AS39)/AS39</f>
        <v>-0.11237536546171106</v>
      </c>
      <c r="AX39" s="38">
        <f t="shared" si="21"/>
        <v>-8.9722689587318549E-2</v>
      </c>
      <c r="AY39" s="49">
        <f>kWh_in_MMBtu*(AV39-AU39)*Elec_source_E+(AT39-AS39)*Gas_source_E</f>
        <v>-6.9602005097872679</v>
      </c>
      <c r="AZ39" s="50">
        <f>(AV39-AU39)*Elec_emissions/1000+(AT39-AS39)*Gas_emissions</f>
        <v>-937.83894603781812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54.959405417026289</v>
      </c>
      <c r="BG39" s="31">
        <v>47.843680253797757</v>
      </c>
      <c r="BH39" s="31">
        <v>309.84250110947238</v>
      </c>
      <c r="BI39" s="30">
        <v>298.46421550039537</v>
      </c>
      <c r="BJ39" s="37">
        <f t="shared" ref="BJ39:BJ41" si="27">(BG39-BF39)/BF39</f>
        <v>-0.12947238255645499</v>
      </c>
      <c r="BK39" s="38">
        <f t="shared" si="22"/>
        <v>-3.6722804548549905E-2</v>
      </c>
      <c r="BL39" s="49">
        <f>kWh_in_MMBtu*(BI39-BH39)*Elec_source_E+(BG39-BF39)*Gas_source_E</f>
        <v>-7.8737780673973132</v>
      </c>
      <c r="BM39" s="50">
        <f>(BI39-BH39)*Elec_emissions/1000+(BG39-BF39)*Gas_emissions</f>
        <v>-1061.6157798788827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3031</v>
      </c>
      <c r="F40" s="30">
        <v>31.862658576346593</v>
      </c>
      <c r="G40" s="31">
        <v>23.515179149087757</v>
      </c>
      <c r="H40" s="31">
        <v>293.20991663880335</v>
      </c>
      <c r="I40" s="30">
        <v>1028.0611931758124</v>
      </c>
      <c r="J40" s="37">
        <f t="shared" si="23"/>
        <v>-0.26198314265764472</v>
      </c>
      <c r="K40" s="38">
        <f t="shared" si="18"/>
        <v>2.5062292741014303</v>
      </c>
      <c r="L40" s="49">
        <f>kWh_in_MMBtu*(I40-H40)*Elec_source_E+(G40-F40)*Gas_source_E</f>
        <v>-1.5012838085014719</v>
      </c>
      <c r="M40" s="50">
        <f>(I40-H40)*Elec_emissions/1000+(G40-F40)*Gas_emissions</f>
        <v>-219.30443516419484</v>
      </c>
      <c r="N40" s="6"/>
      <c r="O40" s="16">
        <v>3</v>
      </c>
      <c r="P40" s="17" t="s">
        <v>24</v>
      </c>
      <c r="Q40" s="18">
        <v>3462</v>
      </c>
      <c r="R40" s="18">
        <v>2527</v>
      </c>
      <c r="S40" s="30">
        <v>30.249628010906033</v>
      </c>
      <c r="T40" s="31">
        <v>22.142759362011486</v>
      </c>
      <c r="U40" s="31">
        <v>284.84099338232704</v>
      </c>
      <c r="V40" s="30">
        <v>1015.3841574587677</v>
      </c>
      <c r="W40" s="37">
        <f t="shared" si="24"/>
        <v>-0.26799895344074121</v>
      </c>
      <c r="X40" s="38">
        <f t="shared" si="19"/>
        <v>2.5647402622833546</v>
      </c>
      <c r="Y40" s="49">
        <f>kWh_in_MMBtu*(V40-U40)*Elec_source_E+(T40-S40)*Gas_source_E</f>
        <v>-1.2835587051235455</v>
      </c>
      <c r="Z40" s="50">
        <f>(V40-U40)*Elec_emissions/1000+(T40-S40)*Gas_emissions</f>
        <v>-189.84279617306754</v>
      </c>
      <c r="AA40" s="6"/>
      <c r="AB40" s="16">
        <v>3</v>
      </c>
      <c r="AC40" s="17" t="s">
        <v>24</v>
      </c>
      <c r="AD40" s="18">
        <v>1135</v>
      </c>
      <c r="AE40" s="18">
        <v>434</v>
      </c>
      <c r="AF40" s="30">
        <v>35.601531319857301</v>
      </c>
      <c r="AG40" s="31">
        <v>25.67010171069235</v>
      </c>
      <c r="AH40" s="31">
        <v>315.53747291424645</v>
      </c>
      <c r="AI40" s="30">
        <v>1201.2147002801621</v>
      </c>
      <c r="AJ40" s="37">
        <f t="shared" si="25"/>
        <v>-0.27896074244496172</v>
      </c>
      <c r="AK40" s="38">
        <f t="shared" si="20"/>
        <v>2.806884453963463</v>
      </c>
      <c r="AL40" s="49">
        <f>kWh_in_MMBtu*(AI40-AH40)*Elec_source_E+(AG40-AF40)*Gas_source_E</f>
        <v>-1.6684325493992613</v>
      </c>
      <c r="AM40" s="50">
        <f>(AI40-AH40)*Elec_emissions/1000+(AG40-AF40)*Gas_emissions</f>
        <v>-245.30240293763109</v>
      </c>
      <c r="AO40" s="16">
        <v>3</v>
      </c>
      <c r="AP40" s="17" t="s">
        <v>24</v>
      </c>
      <c r="AQ40" s="18">
        <v>78</v>
      </c>
      <c r="AR40" s="18">
        <v>60</v>
      </c>
      <c r="AS40" s="30">
        <v>65.631379122951927</v>
      </c>
      <c r="AT40" s="31">
        <v>59.140991822951285</v>
      </c>
      <c r="AU40" s="31">
        <v>459.00330933565323</v>
      </c>
      <c r="AV40" s="30">
        <v>416.61854895441576</v>
      </c>
      <c r="AW40" s="37">
        <f t="shared" si="26"/>
        <v>-9.8891526991101888E-2</v>
      </c>
      <c r="AX40" s="38">
        <f t="shared" si="21"/>
        <v>-9.2340860118380899E-2</v>
      </c>
      <c r="AY40" s="49">
        <f>kWh_in_MMBtu*(AV40-AU40)*Elec_source_E+(AT40-AS40)*Gas_source_E</f>
        <v>-7.5127290479510238</v>
      </c>
      <c r="AZ40" s="50">
        <f>(AV40-AU40)*Elec_emissions/1000+(AT40-AS40)*Gas_emissions</f>
        <v>-1012.2133934869233</v>
      </c>
      <c r="BA40" s="6"/>
      <c r="BB40" s="16">
        <v>3</v>
      </c>
      <c r="BC40" s="17" t="s">
        <v>24</v>
      </c>
      <c r="BD40" s="18">
        <v>26</v>
      </c>
      <c r="BE40" s="18">
        <v>10</v>
      </c>
      <c r="BF40" s="30">
        <v>74.596082115169722</v>
      </c>
      <c r="BG40" s="31">
        <v>63.047144126445914</v>
      </c>
      <c r="BH40" s="31">
        <v>444.2605250150911</v>
      </c>
      <c r="BI40" s="30">
        <v>385.34177587275138</v>
      </c>
      <c r="BJ40" s="37">
        <f t="shared" si="27"/>
        <v>-0.15481963209399219</v>
      </c>
      <c r="BK40" s="38">
        <f t="shared" si="22"/>
        <v>-0.13262206706377594</v>
      </c>
      <c r="BL40" s="49">
        <f>kWh_in_MMBtu*(BI40-BH40)*Elec_source_E+(BG40-BF40)*Gas_source_E</f>
        <v>-13.197490640425535</v>
      </c>
      <c r="BM40" s="50">
        <f>(BI40-BH40)*Elec_emissions/1000+(BG40-BF40)*Gas_emissions</f>
        <v>-1778.4950569162045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3460</v>
      </c>
      <c r="F41" s="39">
        <v>32.092001399496041</v>
      </c>
      <c r="G41" s="40">
        <v>22.666585626566299</v>
      </c>
      <c r="H41" s="40">
        <v>294.99815791465204</v>
      </c>
      <c r="I41" s="39">
        <v>1124.6217942438643</v>
      </c>
      <c r="J41" s="41">
        <f t="shared" si="23"/>
        <v>-0.2936998430106561</v>
      </c>
      <c r="K41" s="42">
        <f t="shared" si="18"/>
        <v>2.8123010739925927</v>
      </c>
      <c r="L41" s="51">
        <f>kWh_in_MMBtu*(I41-H41)*Elec_source_E+(G41-F41)*Gas_source_E</f>
        <v>-1.6964034492664144</v>
      </c>
      <c r="M41" s="52">
        <f>(I41-H41)*Elec_emissions/1000+(G41-F41)*Gas_emissions</f>
        <v>-247.79026375879039</v>
      </c>
      <c r="N41" s="6"/>
      <c r="O41" s="19">
        <v>4</v>
      </c>
      <c r="P41" s="14" t="s">
        <v>25</v>
      </c>
      <c r="Q41" s="13">
        <v>3462</v>
      </c>
      <c r="R41" s="13">
        <v>2737</v>
      </c>
      <c r="S41" s="39">
        <v>30.576761123644733</v>
      </c>
      <c r="T41" s="40">
        <v>21.251551416730916</v>
      </c>
      <c r="U41" s="40">
        <v>285.79115432724456</v>
      </c>
      <c r="V41" s="39">
        <v>1147.7284214773738</v>
      </c>
      <c r="W41" s="41">
        <f t="shared" si="24"/>
        <v>-0.30497702713524871</v>
      </c>
      <c r="X41" s="42">
        <f t="shared" si="19"/>
        <v>3.0159690182823842</v>
      </c>
      <c r="Y41" s="51">
        <f>kWh_in_MMBtu*(V41-U41)*Elec_source_E+(T41-S41)*Gas_source_E</f>
        <v>-1.2530951815331264</v>
      </c>
      <c r="Z41" s="52">
        <f>(V41-U41)*Elec_emissions/1000+(T41-S41)*Gas_emissions</f>
        <v>-188.74505874664396</v>
      </c>
      <c r="AA41" s="6"/>
      <c r="AB41" s="19">
        <v>4</v>
      </c>
      <c r="AC41" s="14" t="s">
        <v>25</v>
      </c>
      <c r="AD41" s="13">
        <v>1135</v>
      </c>
      <c r="AE41" s="13">
        <v>636</v>
      </c>
      <c r="AF41" s="39">
        <v>34.185806366152043</v>
      </c>
      <c r="AG41" s="40">
        <v>24.132917695576417</v>
      </c>
      <c r="AH41" s="40">
        <v>313.8278642213333</v>
      </c>
      <c r="AI41" s="39">
        <v>1118.1746255674491</v>
      </c>
      <c r="AJ41" s="41">
        <f t="shared" si="25"/>
        <v>-0.29406615607959347</v>
      </c>
      <c r="AK41" s="42">
        <f t="shared" si="20"/>
        <v>2.5630189446110951</v>
      </c>
      <c r="AL41" s="51">
        <f>kWh_in_MMBtu*(AI41-AH41)*Elec_source_E+(AG41-AF41)*Gas_source_E</f>
        <v>-2.6416810634010428</v>
      </c>
      <c r="AM41" s="52">
        <f>(AI41-AH41)*Elec_emissions/1000+(AG41-AF41)*Gas_emissions</f>
        <v>-374.69348606455401</v>
      </c>
      <c r="AO41" s="19">
        <v>4</v>
      </c>
      <c r="AP41" s="14" t="s">
        <v>25</v>
      </c>
      <c r="AQ41" s="13">
        <v>78</v>
      </c>
      <c r="AR41" s="13">
        <v>66</v>
      </c>
      <c r="AS41" s="39">
        <v>67.409374719720191</v>
      </c>
      <c r="AT41" s="40">
        <v>59.580022845399888</v>
      </c>
      <c r="AU41" s="40">
        <v>472.40945956096238</v>
      </c>
      <c r="AV41" s="39">
        <v>468.74166253732784</v>
      </c>
      <c r="AW41" s="41">
        <f t="shared" si="26"/>
        <v>-0.11614633583049502</v>
      </c>
      <c r="AX41" s="42">
        <f t="shared" si="21"/>
        <v>-7.7640211249013344E-3</v>
      </c>
      <c r="AY41" s="51">
        <f>kWh_in_MMBtu*(AV41-AU41)*Elec_source_E+(AT41-AS41)*Gas_source_E</f>
        <v>-8.5719141049258898</v>
      </c>
      <c r="AZ41" s="52">
        <f>(AV41-AU41)*Elec_emissions/1000+(AT41-AS41)*Gas_emissions</f>
        <v>-1155.9447423632967</v>
      </c>
      <c r="BA41" s="6"/>
      <c r="BB41" s="19">
        <v>4</v>
      </c>
      <c r="BC41" s="14" t="s">
        <v>25</v>
      </c>
      <c r="BD41" s="13">
        <v>26</v>
      </c>
      <c r="BE41" s="13">
        <v>21</v>
      </c>
      <c r="BF41" s="39">
        <v>55.168479355545969</v>
      </c>
      <c r="BG41" s="40">
        <v>46.670137054470437</v>
      </c>
      <c r="BH41" s="40">
        <v>367.12814358279468</v>
      </c>
      <c r="BI41" s="39">
        <v>369.65271008761147</v>
      </c>
      <c r="BJ41" s="41">
        <f t="shared" si="27"/>
        <v>-0.15404343930355607</v>
      </c>
      <c r="BK41" s="42">
        <f t="shared" si="22"/>
        <v>6.8765267630522845E-3</v>
      </c>
      <c r="BL41" s="51">
        <f>kWh_in_MMBtu*(BI41-BH41)*Elec_source_E+(BG41-BF41)*Gas_source_E</f>
        <v>-9.2370921598804827</v>
      </c>
      <c r="BM41" s="52">
        <f>(BI41-BH41)*Elec_emissions/1000+(BG41-BF41)*Gas_emissions</f>
        <v>-1245.7941277533973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Int-11.55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Int-11.55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Int-11.55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330</v>
      </c>
      <c r="F53" s="30">
        <v>33.263499578628164</v>
      </c>
      <c r="G53" s="30">
        <v>25.70575313260554</v>
      </c>
      <c r="H53" s="30">
        <v>280.55465883293363</v>
      </c>
      <c r="I53" s="30">
        <v>1240.9506010796867</v>
      </c>
      <c r="J53" s="32">
        <f>(G53-F53)/F53</f>
        <v>-0.22720839784634339</v>
      </c>
      <c r="K53" s="36">
        <f t="shared" ref="K53:K56" si="28">(I53-H53)/H53</f>
        <v>3.4232043988927496</v>
      </c>
      <c r="L53" s="49">
        <f>kWh_in_MMBtu*(I53-H53)*Elec_source_E+(G53-F53)*Gas_source_E</f>
        <v>1.6913827672801833</v>
      </c>
      <c r="M53" s="50">
        <f>(I53-H53)*Elec_emissions/1000+(G53-F53)*Gas_emissions</f>
        <v>206.09826763187152</v>
      </c>
      <c r="O53" s="16">
        <v>1</v>
      </c>
      <c r="P53" s="17" t="s">
        <v>22</v>
      </c>
      <c r="Q53" s="18">
        <v>794</v>
      </c>
      <c r="R53" s="18">
        <v>89</v>
      </c>
      <c r="S53" s="30">
        <v>42.312378324602442</v>
      </c>
      <c r="T53" s="30">
        <v>31.308061160480179</v>
      </c>
      <c r="U53" s="30">
        <v>289.13098273042061</v>
      </c>
      <c r="V53" s="30">
        <v>1372.8803049782007</v>
      </c>
      <c r="W53" s="32">
        <f>(T53-S53)/S53</f>
        <v>-0.2600732362454754</v>
      </c>
      <c r="X53" s="36">
        <f t="shared" ref="X53:X56" si="29">(V53-U53)/U53</f>
        <v>3.7482988229533474</v>
      </c>
      <c r="Y53" s="49">
        <f>kWh_in_MMBtu*(V53-U53)*Elec_source_E+(T53-S53)*Gas_source_E</f>
        <v>-0.79005533927720961</v>
      </c>
      <c r="Z53" s="50">
        <f>(V53-U53)*Elec_emissions/1000+(T53-S53)*Gas_emissions</f>
        <v>-131.38080259536696</v>
      </c>
      <c r="AB53" s="16">
        <v>1</v>
      </c>
      <c r="AC53" s="17" t="s">
        <v>22</v>
      </c>
      <c r="AD53" s="18">
        <v>661</v>
      </c>
      <c r="AE53" s="18">
        <v>241</v>
      </c>
      <c r="AF53" s="30">
        <v>29.921797469119014</v>
      </c>
      <c r="AG53" s="30">
        <v>23.63685099783028</v>
      </c>
      <c r="AH53" s="30">
        <v>277.38746867991961</v>
      </c>
      <c r="AI53" s="30">
        <v>727.32141246332196</v>
      </c>
      <c r="AJ53" s="32">
        <f>(AG53-AF53)/AF53</f>
        <v>-0.21004575269166748</v>
      </c>
      <c r="AK53" s="36">
        <f t="shared" ref="AK53:AK56" si="30">(AI53-AH53)/AH53</f>
        <v>1.6220413486039125</v>
      </c>
      <c r="AL53" s="49">
        <f>kWh_in_MMBtu*(AI53-AH53)*Elec_source_E+(AG53-AF53)*Gas_source_E</f>
        <v>-2.1988217046731915</v>
      </c>
      <c r="AM53" s="50">
        <f>(AI53-AH53)*Elec_emissions/1000+(AG53-AF53)*Gas_emissions</f>
        <v>-306.84772077488594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399</v>
      </c>
      <c r="F54" s="30">
        <v>33.606955784032955</v>
      </c>
      <c r="G54" s="31">
        <v>26.497886092373182</v>
      </c>
      <c r="H54" s="31">
        <v>283.0609542300387</v>
      </c>
      <c r="I54" s="30">
        <v>1179.7897742141213</v>
      </c>
      <c r="J54" s="37">
        <f t="shared" ref="J54:J56" si="31">(G54-F54)/F54</f>
        <v>-0.21153566354966827</v>
      </c>
      <c r="K54" s="38">
        <f t="shared" si="28"/>
        <v>3.1679707376925137</v>
      </c>
      <c r="L54" s="49">
        <f>kWh_in_MMBtu*(I54-H54)*Elec_source_E+(G54-F54)*Gas_source_E</f>
        <v>1.5221997918269228</v>
      </c>
      <c r="M54" s="50">
        <f>(I54-H54)*Elec_emissions/1000+(G54-F54)*Gas_emissions</f>
        <v>184.74065905218413</v>
      </c>
      <c r="O54" s="16">
        <v>2</v>
      </c>
      <c r="P54" s="17" t="s">
        <v>23</v>
      </c>
      <c r="Q54" s="18">
        <v>794</v>
      </c>
      <c r="R54" s="18">
        <v>129</v>
      </c>
      <c r="S54" s="30">
        <v>41.984806884802552</v>
      </c>
      <c r="T54" s="31">
        <v>33.781120332203017</v>
      </c>
      <c r="U54" s="31">
        <v>296.0102064876383</v>
      </c>
      <c r="V54" s="30">
        <v>1039.6326206916956</v>
      </c>
      <c r="W54" s="37">
        <f t="shared" ref="W54:W56" si="32">(T54-S54)/S54</f>
        <v>-0.19539655321289723</v>
      </c>
      <c r="X54" s="38">
        <f t="shared" si="29"/>
        <v>2.512151263389331</v>
      </c>
      <c r="Y54" s="49">
        <f>kWh_in_MMBtu*(V54-U54)*Elec_source_E+(T54-S54)*Gas_source_E</f>
        <v>-1.2538666755947308</v>
      </c>
      <c r="Z54" s="50">
        <f>(V54-U54)*Elec_emissions/1000+(T54-S54)*Gas_emissions</f>
        <v>-186.13814439268754</v>
      </c>
      <c r="AB54" s="16">
        <v>2</v>
      </c>
      <c r="AC54" s="17" t="s">
        <v>23</v>
      </c>
      <c r="AD54" s="18">
        <v>661</v>
      </c>
      <c r="AE54" s="18">
        <v>270</v>
      </c>
      <c r="AF54" s="30">
        <v>29.604204702554163</v>
      </c>
      <c r="AG54" s="31">
        <v>23.018118622232254</v>
      </c>
      <c r="AH54" s="31">
        <v>276.87408926251902</v>
      </c>
      <c r="AI54" s="30">
        <v>739.63095998419817</v>
      </c>
      <c r="AJ54" s="37">
        <f t="shared" ref="AJ54:AJ56" si="33">(AG54-AF54)/AF54</f>
        <v>-0.22247130590046491</v>
      </c>
      <c r="AK54" s="38">
        <f t="shared" si="30"/>
        <v>1.6713621413772481</v>
      </c>
      <c r="AL54" s="49">
        <f>kWh_in_MMBtu*(AI54-AH54)*Elec_source_E+(AG54-AF54)*Gas_source_E</f>
        <v>-2.3944904040921422</v>
      </c>
      <c r="AM54" s="50">
        <f>(AI54-AH54)*Elec_emissions/1000+(AG54-AF54)*Gas_emissions</f>
        <v>-333.52988129960977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703</v>
      </c>
      <c r="F55" s="30">
        <v>35.933649987868762</v>
      </c>
      <c r="G55" s="31">
        <v>29.437447184026688</v>
      </c>
      <c r="H55" s="31">
        <v>296.76522563411027</v>
      </c>
      <c r="I55" s="30">
        <v>1182.855961029888</v>
      </c>
      <c r="J55" s="37">
        <f t="shared" si="31"/>
        <v>-0.18078327155841944</v>
      </c>
      <c r="K55" s="38">
        <f t="shared" si="28"/>
        <v>2.9858307471922689</v>
      </c>
      <c r="L55" s="49">
        <f>kWh_in_MMBtu*(I55-H55)*Elec_source_E+(G55-F55)*Gas_source_E</f>
        <v>2.0802398386883878</v>
      </c>
      <c r="M55" s="50">
        <f>(I55-H55)*Elec_emissions/1000+(G55-F55)*Gas_emissions</f>
        <v>260.24302235698485</v>
      </c>
      <c r="O55" s="16">
        <v>3</v>
      </c>
      <c r="P55" s="17" t="s">
        <v>24</v>
      </c>
      <c r="Q55" s="18">
        <v>794</v>
      </c>
      <c r="R55" s="18">
        <v>279</v>
      </c>
      <c r="S55" s="30">
        <v>42.203359484653284</v>
      </c>
      <c r="T55" s="31">
        <v>36.959976375636934</v>
      </c>
      <c r="U55" s="31">
        <v>304.42736219566143</v>
      </c>
      <c r="V55" s="30">
        <v>715.36794841482572</v>
      </c>
      <c r="W55" s="37">
        <f t="shared" si="32"/>
        <v>-0.12424089392511606</v>
      </c>
      <c r="X55" s="38">
        <f t="shared" si="29"/>
        <v>1.3498805864731853</v>
      </c>
      <c r="Y55" s="49">
        <f>kWh_in_MMBtu*(V55-U55)*Elec_source_E+(T55-S55)*Gas_source_E</f>
        <v>-1.4666615488863881</v>
      </c>
      <c r="Z55" s="50">
        <f>(V55-U55)*Elec_emissions/1000+(T55-S55)*Gas_emissions</f>
        <v>-207.21339708444134</v>
      </c>
      <c r="AB55" s="16">
        <v>3</v>
      </c>
      <c r="AC55" s="17" t="s">
        <v>24</v>
      </c>
      <c r="AD55" s="18">
        <v>661</v>
      </c>
      <c r="AE55" s="18">
        <v>424</v>
      </c>
      <c r="AF55" s="30">
        <v>31.808062842578984</v>
      </c>
      <c r="AG55" s="31">
        <v>24.487481041434105</v>
      </c>
      <c r="AH55" s="31">
        <v>291.72339520799517</v>
      </c>
      <c r="AI55" s="30">
        <v>890.04303788596758</v>
      </c>
      <c r="AJ55" s="37">
        <f t="shared" si="33"/>
        <v>-0.23014862103910913</v>
      </c>
      <c r="AK55" s="38">
        <f t="shared" si="30"/>
        <v>2.0509827202970059</v>
      </c>
      <c r="AL55" s="49">
        <f>kWh_in_MMBtu*(AI55-AH55)*Elec_source_E+(AG55-AF55)*Gas_source_E</f>
        <v>-1.7935364949792518</v>
      </c>
      <c r="AM55" s="50">
        <f>(AI55-AH55)*Elec_emissions/1000+(AG55-AF55)*Gas_emissions</f>
        <v>-255.58996679972586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1192</v>
      </c>
      <c r="F56" s="39">
        <v>45.461710703797984</v>
      </c>
      <c r="G56" s="40">
        <v>39.859101575535654</v>
      </c>
      <c r="H56" s="40">
        <v>321.15023562205124</v>
      </c>
      <c r="I56" s="39">
        <v>1132.658608851809</v>
      </c>
      <c r="J56" s="41">
        <f t="shared" si="31"/>
        <v>-0.12323797414412463</v>
      </c>
      <c r="K56" s="42">
        <f t="shared" si="28"/>
        <v>2.5268808277780286</v>
      </c>
      <c r="L56" s="51">
        <f>kWh_in_MMBtu*(I56-H56)*Elec_source_E+(G56-F56)*Gas_source_E</f>
        <v>2.2831659975095828</v>
      </c>
      <c r="M56" s="52">
        <f>(I56-H56)*Elec_emissions/1000+(G56-F56)*Gas_emissions</f>
        <v>289.31904119272747</v>
      </c>
      <c r="O56" s="19">
        <v>4</v>
      </c>
      <c r="P56" s="14" t="s">
        <v>25</v>
      </c>
      <c r="Q56" s="13">
        <v>794</v>
      </c>
      <c r="R56" s="13">
        <v>708</v>
      </c>
      <c r="S56" s="39">
        <v>54.62682882884944</v>
      </c>
      <c r="T56" s="40">
        <v>50.620991506231576</v>
      </c>
      <c r="U56" s="40">
        <v>341.09354332664077</v>
      </c>
      <c r="V56" s="39">
        <v>564.15295047597908</v>
      </c>
      <c r="W56" s="41">
        <f t="shared" si="32"/>
        <v>-7.3330951265146618E-2</v>
      </c>
      <c r="X56" s="42">
        <f t="shared" si="29"/>
        <v>0.65395376580239262</v>
      </c>
      <c r="Y56" s="51">
        <f>kWh_in_MMBtu*(V56-U56)*Elec_source_E+(T56-S56)*Gas_source_E</f>
        <v>-2.0601996073565272</v>
      </c>
      <c r="Z56" s="52">
        <f>(V56-U56)*Elec_emissions/1000+(T56-S56)*Gas_emissions</f>
        <v>-282.95441546022352</v>
      </c>
      <c r="AB56" s="19">
        <v>4</v>
      </c>
      <c r="AC56" s="14" t="s">
        <v>25</v>
      </c>
      <c r="AD56" s="13">
        <v>661</v>
      </c>
      <c r="AE56" s="13">
        <v>484</v>
      </c>
      <c r="AF56" s="39">
        <v>32.054885016739242</v>
      </c>
      <c r="AG56" s="40">
        <v>24.116502255426656</v>
      </c>
      <c r="AH56" s="40">
        <v>291.97696732690736</v>
      </c>
      <c r="AI56" s="39">
        <v>963.21339610726875</v>
      </c>
      <c r="AJ56" s="41">
        <f t="shared" si="33"/>
        <v>-0.2476497032251751</v>
      </c>
      <c r="AK56" s="42">
        <f t="shared" si="30"/>
        <v>2.2989362309144825</v>
      </c>
      <c r="AL56" s="51">
        <f>kWh_in_MMBtu*(AI56-AH56)*Elec_source_E+(AG56-AF56)*Gas_source_E</f>
        <v>-1.7130686254918919</v>
      </c>
      <c r="AM56" s="52">
        <f>(AI56-AH56)*Elec_emissions/1000+(AG56-AF56)*Gas_emissions</f>
        <v>-246.40862748356233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Int-11.55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Int-11.55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Int-11.55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245</v>
      </c>
      <c r="F68" s="30">
        <v>30.737243940637612</v>
      </c>
      <c r="G68" s="30">
        <v>23.11462868424649</v>
      </c>
      <c r="H68" s="30">
        <v>252.29663706263509</v>
      </c>
      <c r="I68" s="30">
        <v>263</v>
      </c>
      <c r="J68" s="32">
        <f>(G68-F68)/F68</f>
        <v>-0.24799280218852954</v>
      </c>
      <c r="K68" s="36">
        <f t="shared" ref="K68:K71" si="34">(I68-H68)/H68</f>
        <v>4.2423724160491685E-2</v>
      </c>
      <c r="L68" s="49">
        <f>kWh_in_MMBtu*(I68-H68)*Elec_source_E+(G68-F68)*Gas_source_E</f>
        <v>-8.1979908698426289</v>
      </c>
      <c r="M68" s="50">
        <f>(I68-H68)*Elec_emissions/1000+(G68-F68)*Gas_emissions</f>
        <v>-1105.8458507571927</v>
      </c>
      <c r="O68" s="16">
        <v>1</v>
      </c>
      <c r="P68" s="17" t="s">
        <v>22</v>
      </c>
      <c r="Q68" s="18">
        <v>441</v>
      </c>
      <c r="R68" s="18">
        <v>51</v>
      </c>
      <c r="S68" s="30">
        <v>42.560998818111813</v>
      </c>
      <c r="T68" s="30">
        <v>32.534670331158189</v>
      </c>
      <c r="U68" s="30">
        <v>275.59815260009987</v>
      </c>
      <c r="V68" s="30">
        <v>1144.8454735431271</v>
      </c>
      <c r="W68" s="32">
        <f>(T68-S68)/S68</f>
        <v>-0.23557549788251031</v>
      </c>
      <c r="X68" s="36">
        <f t="shared" ref="X68:X71" si="35">(V68-U68)/U68</f>
        <v>3.1540389975121781</v>
      </c>
      <c r="Y68" s="49">
        <f>kWh_in_MMBtu*(V68-U68)*Elec_source_E+(T68-S68)*Gas_source_E</f>
        <v>-1.9417375831213519</v>
      </c>
      <c r="Z68" s="50">
        <f>(V68-U68)*Elec_emissions/1000+(T68-S68)*Gas_emissions</f>
        <v>-281.78451164091507</v>
      </c>
      <c r="AB68" s="16">
        <v>1</v>
      </c>
      <c r="AC68" s="17" t="s">
        <v>22</v>
      </c>
      <c r="AD68" s="18">
        <v>374</v>
      </c>
      <c r="AE68" s="18">
        <v>194</v>
      </c>
      <c r="AF68" s="30">
        <v>27.628937246043883</v>
      </c>
      <c r="AG68" s="30">
        <v>20.638225983254245</v>
      </c>
      <c r="AH68" s="30">
        <v>246.17098091618823</v>
      </c>
      <c r="AI68" s="30">
        <v>949.31960045260507</v>
      </c>
      <c r="AJ68" s="32">
        <f>(AG68-AF68)/AF68</f>
        <v>-0.25302135947305104</v>
      </c>
      <c r="AK68" s="36">
        <f>(AH68-AG68)/AG68</f>
        <v>10.927913819527422</v>
      </c>
      <c r="AL68" s="49">
        <f>kWh_in_MMBtu*(AI68-AH68)*Elec_source_E+(AG68-AF68)*Gas_source_E</f>
        <v>-0.35017343852578797</v>
      </c>
      <c r="AM68" s="50">
        <f>(AI68-AH68)*Elec_emissions/1000+(AG68-AF68)*Gas_emissions</f>
        <v>-63.336538797834692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283</v>
      </c>
      <c r="F69" s="30">
        <v>31.06876932346669</v>
      </c>
      <c r="G69" s="31">
        <v>23.231678030280605</v>
      </c>
      <c r="H69" s="31">
        <v>254.197802111767</v>
      </c>
      <c r="I69" s="30">
        <v>366</v>
      </c>
      <c r="J69" s="37">
        <f t="shared" ref="J69:J71" si="36">(G69-F69)/F69</f>
        <v>-0.25224981432613797</v>
      </c>
      <c r="K69" s="38">
        <f t="shared" si="34"/>
        <v>0.43982362144529963</v>
      </c>
      <c r="L69" s="49">
        <f>kWh_in_MMBtu*(I69-H69)*Elec_source_E+(G69-F69)*Gas_source_E</f>
        <v>-7.3865307125206954</v>
      </c>
      <c r="M69" s="50">
        <f>(I69-H69)*Elec_emissions/1000+(G69-F69)*Gas_emissions</f>
        <v>-998.72688591443159</v>
      </c>
      <c r="O69" s="16">
        <v>2</v>
      </c>
      <c r="P69" s="17" t="s">
        <v>23</v>
      </c>
      <c r="Q69" s="18">
        <v>441</v>
      </c>
      <c r="R69" s="18">
        <v>76</v>
      </c>
      <c r="S69" s="30">
        <v>41.400521977610445</v>
      </c>
      <c r="T69" s="31">
        <v>33.47639275282171</v>
      </c>
      <c r="U69" s="31">
        <v>276.85932198487097</v>
      </c>
      <c r="V69" s="30">
        <v>935.95845652027685</v>
      </c>
      <c r="W69" s="37">
        <f t="shared" ref="W69:W71" si="37">(T69-S69)/S69</f>
        <v>-0.19140167433333652</v>
      </c>
      <c r="X69" s="38">
        <f t="shared" si="35"/>
        <v>2.3806282909680121</v>
      </c>
      <c r="Y69" s="49">
        <f>kWh_in_MMBtu*(V69-U69)*Elec_source_E+(T69-S69)*Gas_source_E</f>
        <v>-1.8230171366513934</v>
      </c>
      <c r="Z69" s="50">
        <f>(V69-U69)*Elec_emissions/1000+(T69-S69)*Gas_emissions</f>
        <v>-260.95844294208848</v>
      </c>
      <c r="AB69" s="16">
        <v>2</v>
      </c>
      <c r="AC69" s="17" t="s">
        <v>23</v>
      </c>
      <c r="AD69" s="18">
        <v>374</v>
      </c>
      <c r="AE69" s="18">
        <v>207</v>
      </c>
      <c r="AF69" s="30">
        <v>27.275468832090198</v>
      </c>
      <c r="AG69" s="31">
        <v>19.470333494468385</v>
      </c>
      <c r="AH69" s="31">
        <v>245.87763056415398</v>
      </c>
      <c r="AI69" s="30">
        <v>1049.6772688661913</v>
      </c>
      <c r="AJ69" s="37">
        <f t="shared" ref="AJ69:AK71" si="38">(AG69-AF69)/AF69</f>
        <v>-0.28615952985705961</v>
      </c>
      <c r="AK69" s="38">
        <f t="shared" si="38"/>
        <v>11.628321473487294</v>
      </c>
      <c r="AL69" s="49">
        <f>kWh_in_MMBtu*(AI69-AH69)*Elec_source_E+(AG69-AF69)*Gas_source_E</f>
        <v>-0.19728651756495807</v>
      </c>
      <c r="AM69" s="50">
        <f>(AI69-AH69)*Elec_emissions/1000+(AG69-AF69)*Gas_emissions</f>
        <v>-45.024070662992244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441</v>
      </c>
      <c r="F70" s="30">
        <v>34.538461238108056</v>
      </c>
      <c r="G70" s="31">
        <v>26.135477140127442</v>
      </c>
      <c r="H70" s="31">
        <v>272.42912921829418</v>
      </c>
      <c r="I70" s="30">
        <v>603</v>
      </c>
      <c r="J70" s="37">
        <f t="shared" si="36"/>
        <v>-0.24329352833788584</v>
      </c>
      <c r="K70" s="38">
        <f t="shared" si="34"/>
        <v>1.2134196946201863</v>
      </c>
      <c r="L70" s="49">
        <f>kWh_in_MMBtu*(I70-H70)*Elec_source_E+(G70-F70)*Gas_source_E</f>
        <v>-5.7415517709807276</v>
      </c>
      <c r="M70" s="50">
        <f>(I70-H70)*Elec_emissions/1000+(G70-F70)*Gas_emissions</f>
        <v>-781.89377021311884</v>
      </c>
      <c r="O70" s="16">
        <v>3</v>
      </c>
      <c r="P70" s="17" t="s">
        <v>24</v>
      </c>
      <c r="Q70" s="18">
        <v>441</v>
      </c>
      <c r="R70" s="18">
        <v>176</v>
      </c>
      <c r="S70" s="30">
        <v>41.81059221799655</v>
      </c>
      <c r="T70" s="31">
        <v>35.313752168581033</v>
      </c>
      <c r="U70" s="31">
        <v>288.59066799162241</v>
      </c>
      <c r="V70" s="30">
        <v>894.47431567111516</v>
      </c>
      <c r="W70" s="37">
        <f t="shared" si="37"/>
        <v>-0.15538741990406632</v>
      </c>
      <c r="X70" s="38">
        <f t="shared" si="35"/>
        <v>2.0994568254614565</v>
      </c>
      <c r="Y70" s="49">
        <f>kWh_in_MMBtu*(V70-U70)*Elec_source_E+(T70-S70)*Gas_source_E</f>
        <v>-0.81745537019580983</v>
      </c>
      <c r="Z70" s="50">
        <f>(V70-U70)*Elec_emissions/1000+(T70-S70)*Gas_emissions</f>
        <v>-124.12665283642468</v>
      </c>
      <c r="AB70" s="16">
        <v>3</v>
      </c>
      <c r="AC70" s="17" t="s">
        <v>24</v>
      </c>
      <c r="AD70" s="18">
        <v>374</v>
      </c>
      <c r="AE70" s="18">
        <v>265</v>
      </c>
      <c r="AF70" s="30">
        <v>29.708668587314172</v>
      </c>
      <c r="AG70" s="31">
        <v>20.039717121229927</v>
      </c>
      <c r="AH70" s="31">
        <v>261.69542799525368</v>
      </c>
      <c r="AI70" s="30">
        <v>1308.2251221152198</v>
      </c>
      <c r="AJ70" s="37">
        <f t="shared" si="38"/>
        <v>-0.32545892918987829</v>
      </c>
      <c r="AK70" s="38">
        <f t="shared" si="38"/>
        <v>12.05883842631768</v>
      </c>
      <c r="AL70" s="49">
        <f>kWh_in_MMBtu*(AI70-AH70)*Elec_source_E+(AG70-AF70)*Gas_source_E</f>
        <v>0.28068756836651154</v>
      </c>
      <c r="AM70" s="50">
        <f>(AI70-AH70)*Elec_emissions/1000+(AG70-AF70)*Gas_emissions</f>
        <v>13.874957001737812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679</v>
      </c>
      <c r="F71" s="39">
        <v>46.15202887108255</v>
      </c>
      <c r="G71" s="40">
        <v>38.401329623835743</v>
      </c>
      <c r="H71" s="40">
        <v>308.39377080595108</v>
      </c>
      <c r="I71" s="39">
        <v>814</v>
      </c>
      <c r="J71" s="41">
        <f t="shared" si="36"/>
        <v>-0.1679384295086355</v>
      </c>
      <c r="K71" s="42">
        <f t="shared" si="34"/>
        <v>1.6394826259710309</v>
      </c>
      <c r="L71" s="51">
        <f>kWh_in_MMBtu*(I71-H71)*Elec_source_E+(G71-F71)*Gas_source_E</f>
        <v>-3.2209084856860084</v>
      </c>
      <c r="M71" s="52">
        <f>(I71-H71)*Elec_emissions/1000+(G71-F71)*Gas_emissions</f>
        <v>-445.96440662856185</v>
      </c>
      <c r="O71" s="19">
        <v>4</v>
      </c>
      <c r="P71" s="14" t="s">
        <v>25</v>
      </c>
      <c r="Q71" s="13">
        <v>441</v>
      </c>
      <c r="R71" s="13">
        <v>399</v>
      </c>
      <c r="S71" s="39">
        <v>57.74173313495514</v>
      </c>
      <c r="T71" s="40">
        <v>52.671432167653322</v>
      </c>
      <c r="U71" s="40">
        <v>341.39723419611357</v>
      </c>
      <c r="V71" s="39">
        <v>660.75767985275684</v>
      </c>
      <c r="W71" s="41">
        <f t="shared" si="37"/>
        <v>-8.7809989275025896E-2</v>
      </c>
      <c r="X71" s="42">
        <f t="shared" si="35"/>
        <v>0.93545118023184859</v>
      </c>
      <c r="Y71" s="51">
        <f>kWh_in_MMBtu*(V71-U71)*Elec_source_E+(T71-S71)*Gas_source_E</f>
        <v>-2.2248293246991206</v>
      </c>
      <c r="Z71" s="52">
        <f>(V71-U71)*Elec_emissions/1000+(T71-S71)*Gas_emissions</f>
        <v>-307.36332701984674</v>
      </c>
      <c r="AB71" s="19">
        <v>4</v>
      </c>
      <c r="AC71" s="14" t="s">
        <v>25</v>
      </c>
      <c r="AD71" s="13">
        <v>374</v>
      </c>
      <c r="AE71" s="13">
        <v>280</v>
      </c>
      <c r="AF71" s="39">
        <v>29.636700295064021</v>
      </c>
      <c r="AG71" s="40">
        <v>18.066433498895758</v>
      </c>
      <c r="AH71" s="40">
        <v>261.36383547496871</v>
      </c>
      <c r="AI71" s="39">
        <v>1515.9292446602451</v>
      </c>
      <c r="AJ71" s="41">
        <f t="shared" si="38"/>
        <v>-0.39040334048575864</v>
      </c>
      <c r="AK71" s="42">
        <f t="shared" si="38"/>
        <v>13.466819668140012</v>
      </c>
      <c r="AL71" s="51">
        <f>kWh_in_MMBtu*(AI71-AH71)*Elec_source_E+(AG71-AF71)*Gas_source_E</f>
        <v>0.35909022252786293</v>
      </c>
      <c r="AM71" s="52">
        <f>(AI71-AH71)*Elec_emissions/1000+(AG71-AF71)*Gas_emissions</f>
        <v>19.681783119953707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M71"/>
  <sheetViews>
    <sheetView workbookViewId="0">
      <selection activeCell="H14" sqref="H14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80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Int-12.55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Int-12.55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Int-12.55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Int-12.55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2566</v>
      </c>
      <c r="F8" s="30">
        <v>33.575629029618433</v>
      </c>
      <c r="G8" s="30">
        <v>26.653886239649431</v>
      </c>
      <c r="H8" s="30">
        <v>286.68227900682166</v>
      </c>
      <c r="I8" s="30">
        <v>807.3853255366181</v>
      </c>
      <c r="J8" s="32">
        <f>(G8-F8)/F8</f>
        <v>-0.20615377849996647</v>
      </c>
      <c r="K8" s="36">
        <f>(I8-H8)/H8</f>
        <v>1.8163070571843969</v>
      </c>
      <c r="L8" s="49">
        <f>kWh_in_MMBtu*(I8-H8)*Elec_source_E+(G8-F8)*Gas_source_E</f>
        <v>-2.1612632107120886</v>
      </c>
      <c r="M8" s="50">
        <f>(I8-H8)*Elec_emissions/1000+(G8-F8)*Gas_emissions</f>
        <v>-303.40403211448051</v>
      </c>
      <c r="N8" s="6"/>
      <c r="O8" s="16">
        <v>1</v>
      </c>
      <c r="P8" s="17" t="s">
        <v>22</v>
      </c>
      <c r="Q8" s="18">
        <v>7241</v>
      </c>
      <c r="R8" s="18">
        <v>2185</v>
      </c>
      <c r="S8" s="30">
        <v>30.899448305066695</v>
      </c>
      <c r="T8" s="30">
        <v>24.651082079806269</v>
      </c>
      <c r="U8" s="30">
        <v>274.69548915144969</v>
      </c>
      <c r="V8" s="30">
        <v>740.31864998184631</v>
      </c>
      <c r="W8" s="32">
        <f>(T8-S8)/S8</f>
        <v>-0.20221610960723396</v>
      </c>
      <c r="X8" s="36">
        <f t="shared" ref="X8:X11" si="0">(V8-U8)/U8</f>
        <v>1.6950520821027444</v>
      </c>
      <c r="Y8" s="49">
        <f>kWh_in_MMBtu*(V8-U8)*Elec_source_E+(T8-S8)*Gas_source_E</f>
        <v>-1.9967418071865017</v>
      </c>
      <c r="Z8" s="50">
        <f>(V8-U8)*Elec_emissions/1000+(T8-S8)*Gas_emissions</f>
        <v>-279.95423235047667</v>
      </c>
      <c r="AA8" s="6"/>
      <c r="AB8" s="16">
        <v>1</v>
      </c>
      <c r="AC8" s="17" t="s">
        <v>22</v>
      </c>
      <c r="AD8" s="18">
        <v>2476</v>
      </c>
      <c r="AE8" s="18">
        <v>311</v>
      </c>
      <c r="AF8" s="30">
        <v>44.966303449515756</v>
      </c>
      <c r="AG8" s="30">
        <v>33.358371645489548</v>
      </c>
      <c r="AH8" s="30">
        <v>336.32731705598019</v>
      </c>
      <c r="AI8" s="30">
        <v>1368.1570723031887</v>
      </c>
      <c r="AJ8" s="32">
        <f>(AG8-AF8)/AF8</f>
        <v>-0.25814734397855454</v>
      </c>
      <c r="AK8" s="36">
        <f t="shared" ref="AK8:AK11" si="1">(AI8-AH8)/AH8</f>
        <v>3.0679332392006242</v>
      </c>
      <c r="AL8" s="49">
        <f>kWh_in_MMBtu*(AI8-AH8)*Elec_source_E+(AG8-AF8)*Gas_source_E</f>
        <v>-1.9847804957488595</v>
      </c>
      <c r="AM8" s="50">
        <f>(AI8-AH8)*Elec_emissions/1000+(AG8-AF8)*Gas_emissions</f>
        <v>-291.31464884583056</v>
      </c>
      <c r="AO8" s="16">
        <v>1</v>
      </c>
      <c r="AP8" s="17" t="s">
        <v>22</v>
      </c>
      <c r="AQ8" s="18">
        <v>211</v>
      </c>
      <c r="AR8" s="18">
        <v>62</v>
      </c>
      <c r="AS8" s="30">
        <v>60.224917337692894</v>
      </c>
      <c r="AT8" s="30">
        <v>53.798233288492447</v>
      </c>
      <c r="AU8" s="30">
        <v>410.45599574309199</v>
      </c>
      <c r="AV8" s="30">
        <v>385.10617052083194</v>
      </c>
      <c r="AW8" s="32">
        <f>(AT8-AS8)/AS8</f>
        <v>-0.10671138016121752</v>
      </c>
      <c r="AX8" s="36">
        <f>(AU8-AT8)/AT8</f>
        <v>6.6295441439875198</v>
      </c>
      <c r="AY8" s="49">
        <f>kWh_in_MMBtu*(AV8-AU8)*Elec_source_E+(AT8-AS8)*Gas_source_E</f>
        <v>-7.267171986109151</v>
      </c>
      <c r="AZ8" s="50">
        <f>(AV8-AU8)*Elec_emissions/1000+(AT8-AS8)*Gas_emissions</f>
        <v>-979.48730554227302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3232</v>
      </c>
      <c r="F9" s="30">
        <v>33.978172823962829</v>
      </c>
      <c r="G9" s="31">
        <v>26.679440862498154</v>
      </c>
      <c r="H9" s="31">
        <v>290.65030608548886</v>
      </c>
      <c r="I9" s="30">
        <v>861.27852995592411</v>
      </c>
      <c r="J9" s="37">
        <f t="shared" ref="J9:J11" si="2">(G9-F9)/F9</f>
        <v>-0.21480648766131721</v>
      </c>
      <c r="K9" s="38">
        <f t="shared" ref="K9:K11" si="3">(I9-H9)/H9</f>
        <v>1.9632810009929822</v>
      </c>
      <c r="L9" s="49">
        <f>kWh_in_MMBtu*(I9-H9)*Elec_source_E+(G9-F9)*Gas_source_E</f>
        <v>-2.0560157729707775</v>
      </c>
      <c r="M9" s="50">
        <f>(I9-H9)*Elec_emissions/1000+(G9-F9)*Gas_emissions</f>
        <v>-290.35405211939212</v>
      </c>
      <c r="N9" s="6"/>
      <c r="O9" s="16">
        <v>2</v>
      </c>
      <c r="P9" s="17" t="s">
        <v>23</v>
      </c>
      <c r="Q9" s="18">
        <v>7241</v>
      </c>
      <c r="R9" s="18">
        <v>2568</v>
      </c>
      <c r="S9" s="30">
        <v>31.505674786643318</v>
      </c>
      <c r="T9" s="31">
        <v>24.579304701255598</v>
      </c>
      <c r="U9" s="31">
        <v>278.56067774032039</v>
      </c>
      <c r="V9" s="30">
        <v>817.84442933680702</v>
      </c>
      <c r="W9" s="37">
        <f t="shared" ref="W9:W11" si="4">(T9-S9)/S9</f>
        <v>-0.21984515907985319</v>
      </c>
      <c r="X9" s="38">
        <f t="shared" si="0"/>
        <v>1.9359651045192288</v>
      </c>
      <c r="Y9" s="49">
        <f>kWh_in_MMBtu*(V9-U9)*Elec_source_E+(T9-S9)*Gas_source_E</f>
        <v>-1.9742050627501353</v>
      </c>
      <c r="Z9" s="50">
        <f>(V9-U9)*Elec_emissions/1000+(T9-S9)*Gas_emissions</f>
        <v>-278.60266561257311</v>
      </c>
      <c r="AA9" s="6"/>
      <c r="AB9" s="16">
        <v>2</v>
      </c>
      <c r="AC9" s="17" t="s">
        <v>23</v>
      </c>
      <c r="AD9" s="18">
        <v>2476</v>
      </c>
      <c r="AE9" s="18">
        <v>575</v>
      </c>
      <c r="AF9" s="30">
        <v>40.468057074075944</v>
      </c>
      <c r="AG9" s="31">
        <v>31.400188197987514</v>
      </c>
      <c r="AH9" s="31">
        <v>322.53646880901158</v>
      </c>
      <c r="AI9" s="30">
        <v>1126.1918435390548</v>
      </c>
      <c r="AJ9" s="37">
        <f t="shared" ref="AJ9:AJ11" si="5">(AG9-AF9)/AF9</f>
        <v>-0.22407472786474236</v>
      </c>
      <c r="AK9" s="38">
        <f t="shared" si="1"/>
        <v>2.4916728880228547</v>
      </c>
      <c r="AL9" s="49">
        <f>kWh_in_MMBtu*(AI9-AH9)*Elec_source_E+(AG9-AF9)*Gas_source_E</f>
        <v>-1.575157584432338</v>
      </c>
      <c r="AM9" s="50">
        <f>(AI9-AH9)*Elec_emissions/1000+(AG9-AF9)*Gas_emissions</f>
        <v>-230.84374388021752</v>
      </c>
      <c r="AO9" s="16">
        <v>2</v>
      </c>
      <c r="AP9" s="17" t="s">
        <v>23</v>
      </c>
      <c r="AQ9" s="18">
        <v>211</v>
      </c>
      <c r="AR9" s="18">
        <v>75</v>
      </c>
      <c r="AS9" s="30">
        <v>58.785569497055825</v>
      </c>
      <c r="AT9" s="31">
        <v>52.665508169475615</v>
      </c>
      <c r="AU9" s="31">
        <v>415.8102797577414</v>
      </c>
      <c r="AV9" s="30">
        <v>387.78277886475985</v>
      </c>
      <c r="AW9" s="37">
        <f t="shared" ref="AW9:AX11" si="6">(AT9-AS9)/AS9</f>
        <v>-0.10410822553801614</v>
      </c>
      <c r="AX9" s="38">
        <f t="shared" si="6"/>
        <v>6.895305565450534</v>
      </c>
      <c r="AY9" s="49">
        <f>kWh_in_MMBtu*(AV9-AU9)*Elec_source_E+(AT9-AS9)*Gas_source_E</f>
        <v>-6.960637130460273</v>
      </c>
      <c r="AZ9" s="50">
        <f>(AV9-AU9)*Elec_emissions/1000+(AT9-AS9)*Gas_emissions</f>
        <v>-938.08592987892575</v>
      </c>
      <c r="BA9" s="6"/>
      <c r="BB9" s="16">
        <v>2</v>
      </c>
      <c r="BC9" s="17" t="s">
        <v>23</v>
      </c>
      <c r="BD9" s="18">
        <v>72</v>
      </c>
      <c r="BE9" s="18">
        <v>14</v>
      </c>
      <c r="BF9" s="30">
        <v>88.059370362481687</v>
      </c>
      <c r="BG9" s="31">
        <v>78.805504872581039</v>
      </c>
      <c r="BH9" s="31">
        <v>528.12344886747383</v>
      </c>
      <c r="BI9" s="30">
        <v>484.54970220063871</v>
      </c>
      <c r="BJ9" s="37">
        <f t="shared" ref="BJ9:BK11" si="7">(BG9-BF9)/BF9</f>
        <v>-0.10508666427898196</v>
      </c>
      <c r="BK9" s="38">
        <f t="shared" si="7"/>
        <v>5.7016060581222785</v>
      </c>
      <c r="BL9" s="49">
        <f>kWh_in_MMBtu*(BI9-BH9)*Elec_source_E+(BG9-BF9)*Gas_source_E</f>
        <v>-10.537212947565584</v>
      </c>
      <c r="BM9" s="50">
        <f>(BI9-BH9)*Elec_emissions/1000+(BG9-BF9)*Gas_emissions</f>
        <v>-1420.0752631942928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5380</v>
      </c>
      <c r="F10" s="30">
        <v>36.449134029813983</v>
      </c>
      <c r="G10" s="31">
        <v>29.772141891968086</v>
      </c>
      <c r="H10" s="31">
        <v>303.08988878839443</v>
      </c>
      <c r="I10" s="30">
        <v>813.20870659592708</v>
      </c>
      <c r="J10" s="37">
        <f t="shared" si="2"/>
        <v>-0.18318657810592634</v>
      </c>
      <c r="K10" s="38">
        <f t="shared" si="3"/>
        <v>1.6830611533982176</v>
      </c>
      <c r="L10" s="49">
        <f>kWh_in_MMBtu*(I10-H10)*Elec_source_E+(G10-F10)*Gas_source_E</f>
        <v>-2.0039130565808305</v>
      </c>
      <c r="M10" s="50">
        <f>(I10-H10)*Elec_emissions/1000+(G10-F10)*Gas_emissions</f>
        <v>-281.94089752209641</v>
      </c>
      <c r="N10" s="6"/>
      <c r="O10" s="16">
        <v>3</v>
      </c>
      <c r="P10" s="17" t="s">
        <v>24</v>
      </c>
      <c r="Q10" s="18">
        <v>7241</v>
      </c>
      <c r="R10" s="18">
        <v>4042</v>
      </c>
      <c r="S10" s="30">
        <v>33.791367284117385</v>
      </c>
      <c r="T10" s="31">
        <v>27.259221617591205</v>
      </c>
      <c r="U10" s="31">
        <v>289.52803200492275</v>
      </c>
      <c r="V10" s="30">
        <v>805.81075014288115</v>
      </c>
      <c r="W10" s="37">
        <f t="shared" si="4"/>
        <v>-0.19330811954437896</v>
      </c>
      <c r="X10" s="38">
        <f t="shared" si="0"/>
        <v>1.7831873292641325</v>
      </c>
      <c r="Y10" s="49">
        <f>kWh_in_MMBtu*(V10-U10)*Elec_source_E+(T10-S10)*Gas_source_E</f>
        <v>-1.7823031674957583</v>
      </c>
      <c r="Z10" s="50">
        <f>(V10-U10)*Elec_emissions/1000+(T10-S10)*Gas_emissions</f>
        <v>-252.1952933249521</v>
      </c>
      <c r="AA10" s="6"/>
      <c r="AB10" s="16">
        <v>3</v>
      </c>
      <c r="AC10" s="17" t="s">
        <v>24</v>
      </c>
      <c r="AD10" s="18">
        <v>2476</v>
      </c>
      <c r="AE10" s="18">
        <v>1187</v>
      </c>
      <c r="AF10" s="30">
        <v>40.712029410704559</v>
      </c>
      <c r="AG10" s="31">
        <v>33.52427432269215</v>
      </c>
      <c r="AH10" s="31">
        <v>328.24509338203615</v>
      </c>
      <c r="AI10" s="30">
        <v>887.31062843717268</v>
      </c>
      <c r="AJ10" s="37">
        <f t="shared" si="5"/>
        <v>-0.17655113714676446</v>
      </c>
      <c r="AK10" s="38">
        <f t="shared" si="1"/>
        <v>1.7031954058927981</v>
      </c>
      <c r="AL10" s="49">
        <f>kWh_in_MMBtu*(AI10-AH10)*Elec_source_E+(AG10-AF10)*Gas_source_E</f>
        <v>-2.0545951253409358</v>
      </c>
      <c r="AM10" s="50">
        <f>(AI10-AH10)*Elec_emissions/1000+(AG10-AF10)*Gas_emissions</f>
        <v>-289.89752316320994</v>
      </c>
      <c r="AO10" s="16">
        <v>3</v>
      </c>
      <c r="AP10" s="17" t="s">
        <v>24</v>
      </c>
      <c r="AQ10" s="18">
        <v>211</v>
      </c>
      <c r="AR10" s="18">
        <v>117</v>
      </c>
      <c r="AS10" s="30">
        <v>68.403808672720444</v>
      </c>
      <c r="AT10" s="31">
        <v>62.594492045306424</v>
      </c>
      <c r="AU10" s="31">
        <v>449.92504210552471</v>
      </c>
      <c r="AV10" s="30">
        <v>412.83290118663069</v>
      </c>
      <c r="AW10" s="37">
        <f t="shared" si="6"/>
        <v>-8.4926800716738249E-2</v>
      </c>
      <c r="AX10" s="38">
        <f t="shared" si="6"/>
        <v>6.1879334331823506</v>
      </c>
      <c r="AY10" s="49">
        <f>kWh_in_MMBtu*(AV10-AU10)*Elec_source_E+(AT10-AS10)*Gas_source_E</f>
        <v>-6.7156427643577175</v>
      </c>
      <c r="AZ10" s="50">
        <f>(AV10-AU10)*Elec_emissions/1000+(AT10-AS10)*Gas_emissions</f>
        <v>-904.83770628603224</v>
      </c>
      <c r="BA10" s="6"/>
      <c r="BB10" s="16">
        <v>3</v>
      </c>
      <c r="BC10" s="17" t="s">
        <v>24</v>
      </c>
      <c r="BD10" s="18">
        <v>72</v>
      </c>
      <c r="BE10" s="18">
        <v>34</v>
      </c>
      <c r="BF10" s="30">
        <v>93.623823317115665</v>
      </c>
      <c r="BG10" s="31">
        <v>84.572953239658887</v>
      </c>
      <c r="BH10" s="31">
        <v>531.85707490718551</v>
      </c>
      <c r="BI10" s="30">
        <v>483.43011808242954</v>
      </c>
      <c r="BJ10" s="37">
        <f t="shared" si="7"/>
        <v>-9.6672724492358572E-2</v>
      </c>
      <c r="BK10" s="38">
        <f t="shared" si="7"/>
        <v>5.2887371734558419</v>
      </c>
      <c r="BL10" s="49">
        <f>kWh_in_MMBtu*(BI10-BH10)*Elec_source_E+(BG10-BF10)*Gas_source_E</f>
        <v>-10.366124240501758</v>
      </c>
      <c r="BM10" s="50">
        <f>(BI10-BH10)*Elec_emissions/1000+(BG10-BF10)*Gas_emissions</f>
        <v>-1396.8906299756168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8096</v>
      </c>
      <c r="F11" s="39">
        <v>42.484806134733098</v>
      </c>
      <c r="G11" s="40">
        <v>36.127618484283964</v>
      </c>
      <c r="H11" s="40">
        <v>319.9303853315821</v>
      </c>
      <c r="I11" s="39">
        <v>772.76773123410192</v>
      </c>
      <c r="J11" s="41">
        <f t="shared" si="2"/>
        <v>-0.1496343805898144</v>
      </c>
      <c r="K11" s="42">
        <f t="shared" si="3"/>
        <v>1.4154246256828351</v>
      </c>
      <c r="L11" s="51">
        <f>kWh_in_MMBtu*(I11-H11)*Elec_source_E+(G11-F11)*Gas_source_E</f>
        <v>-2.2475469420026499</v>
      </c>
      <c r="M11" s="52">
        <f>(I11-H11)*Elec_emissions/1000+(G11-F11)*Gas_emissions</f>
        <v>-313.48544844530716</v>
      </c>
      <c r="N11" s="6"/>
      <c r="O11" s="19">
        <v>4</v>
      </c>
      <c r="P11" s="14" t="s">
        <v>25</v>
      </c>
      <c r="Q11" s="13">
        <v>7241</v>
      </c>
      <c r="R11" s="13">
        <v>6337</v>
      </c>
      <c r="S11" s="39">
        <v>41.364988443223673</v>
      </c>
      <c r="T11" s="40">
        <v>35.482986296275726</v>
      </c>
      <c r="U11" s="40">
        <v>310.89832025567108</v>
      </c>
      <c r="V11" s="39">
        <v>743.70404556887763</v>
      </c>
      <c r="W11" s="41">
        <f t="shared" si="4"/>
        <v>-0.14219760160265499</v>
      </c>
      <c r="X11" s="42">
        <f t="shared" si="0"/>
        <v>1.3921134245990245</v>
      </c>
      <c r="Y11" s="51">
        <f>kWh_in_MMBtu*(V11-U11)*Elec_source_E+(T11-S11)*Gas_source_E</f>
        <v>-1.936697345635543</v>
      </c>
      <c r="Z11" s="52">
        <f>(V11-U11)*Elec_emissions/1000+(T11-S11)*Gas_emissions</f>
        <v>-271.10454390681673</v>
      </c>
      <c r="AA11" s="6"/>
      <c r="AB11" s="19">
        <v>4</v>
      </c>
      <c r="AC11" s="14" t="s">
        <v>25</v>
      </c>
      <c r="AD11" s="13">
        <v>2476</v>
      </c>
      <c r="AE11" s="13">
        <v>1512</v>
      </c>
      <c r="AF11" s="39">
        <v>39.459680292815861</v>
      </c>
      <c r="AG11" s="40">
        <v>31.191630355674722</v>
      </c>
      <c r="AH11" s="40">
        <v>325.18289618226743</v>
      </c>
      <c r="AI11" s="39">
        <v>931.76792147864796</v>
      </c>
      <c r="AJ11" s="41">
        <f t="shared" si="5"/>
        <v>-0.20953159974401625</v>
      </c>
      <c r="AK11" s="42">
        <f t="shared" si="1"/>
        <v>1.8653657139346749</v>
      </c>
      <c r="AL11" s="51">
        <f>kWh_in_MMBtu*(AI11-AH11)*Elec_source_E+(AG11-AF11)*Gas_source_E</f>
        <v>-2.7408227559930234</v>
      </c>
      <c r="AM11" s="52">
        <f>(AI11-AH11)*Elec_emissions/1000+(AG11-AF11)*Gas_emissions</f>
        <v>-383.53263706829102</v>
      </c>
      <c r="AO11" s="19">
        <v>4</v>
      </c>
      <c r="AP11" s="14" t="s">
        <v>25</v>
      </c>
      <c r="AQ11" s="13">
        <v>211</v>
      </c>
      <c r="AR11" s="13">
        <v>194</v>
      </c>
      <c r="AS11" s="39">
        <v>92.842422466794332</v>
      </c>
      <c r="AT11" s="40">
        <v>86.493499220818904</v>
      </c>
      <c r="AU11" s="40">
        <v>534.6920074216024</v>
      </c>
      <c r="AV11" s="39">
        <v>567.07357527037232</v>
      </c>
      <c r="AW11" s="41">
        <f t="shared" si="6"/>
        <v>-6.8383860279455325E-2</v>
      </c>
      <c r="AX11" s="42">
        <f t="shared" si="6"/>
        <v>5.1818750800742555</v>
      </c>
      <c r="AY11" s="51">
        <f>kWh_in_MMBtu*(AV11-AU11)*Elec_source_E+(AT11-AS11)*Gas_source_E</f>
        <v>-6.5855402960671263</v>
      </c>
      <c r="AZ11" s="52">
        <f>(AV11-AU11)*Elec_emissions/1000+(AT11-AS11)*Gas_emissions</f>
        <v>-888.88363501058484</v>
      </c>
      <c r="BA11" s="6"/>
      <c r="BB11" s="19">
        <v>4</v>
      </c>
      <c r="BC11" s="14" t="s">
        <v>25</v>
      </c>
      <c r="BD11" s="13">
        <v>72</v>
      </c>
      <c r="BE11" s="13">
        <v>53</v>
      </c>
      <c r="BF11" s="39">
        <v>78.350795109354792</v>
      </c>
      <c r="BG11" s="40">
        <v>69.660964955556608</v>
      </c>
      <c r="BH11" s="40">
        <v>463.90482484773605</v>
      </c>
      <c r="BI11" s="39">
        <v>464.71027213450253</v>
      </c>
      <c r="BJ11" s="41">
        <f t="shared" si="7"/>
        <v>-0.11090927847853646</v>
      </c>
      <c r="BK11" s="42">
        <f t="shared" si="7"/>
        <v>5.6594659597911869</v>
      </c>
      <c r="BL11" s="51">
        <f>kWh_in_MMBtu*(BI11-BH11)*Elec_source_E+(BG11-BF11)*Gas_source_E</f>
        <v>-9.4635875219576668</v>
      </c>
      <c r="BM11" s="52">
        <f>(BI11-BH11)*Elec_emissions/1000+(BG11-BF11)*Gas_emissions</f>
        <v>-1276.3004421992614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Int-12.55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Int-12.55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Int-12.55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Int-12.55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Int-12.55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757</v>
      </c>
      <c r="F23" s="30">
        <v>43.271185505487075</v>
      </c>
      <c r="G23" s="30">
        <v>33.788760870877589</v>
      </c>
      <c r="H23" s="30">
        <v>306.37838437117864</v>
      </c>
      <c r="I23" s="30">
        <v>1069.6457469669147</v>
      </c>
      <c r="J23" s="32">
        <f>(G23-F23)/F23</f>
        <v>-0.21913946946073506</v>
      </c>
      <c r="K23" s="36">
        <f t="shared" ref="K23:K26" si="8">(I23-H23)/H23</f>
        <v>2.4912572215637594</v>
      </c>
      <c r="L23" s="49">
        <f>kWh_in_MMBtu*(I23-H23)*Elec_source_E+(G23-F23)*Gas_source_E</f>
        <v>-2.4445863029438755</v>
      </c>
      <c r="M23" s="50">
        <f>(I23-H23)*Elec_emissions/1000+(G23-F23)*Gas_emissions</f>
        <v>-347.17156022380209</v>
      </c>
      <c r="N23" s="6"/>
      <c r="O23" s="16">
        <v>1</v>
      </c>
      <c r="P23" s="17" t="s">
        <v>22</v>
      </c>
      <c r="Q23" s="18">
        <v>3779</v>
      </c>
      <c r="R23" s="18">
        <v>530</v>
      </c>
      <c r="S23" s="30">
        <v>38.833007209886809</v>
      </c>
      <c r="T23" s="30">
        <v>31.095328295934628</v>
      </c>
      <c r="U23" s="30">
        <v>282.30977428831</v>
      </c>
      <c r="V23" s="30">
        <v>863.8904214667449</v>
      </c>
      <c r="W23" s="32">
        <f>(T23-S23)/S23</f>
        <v>-0.19925520761580839</v>
      </c>
      <c r="X23" s="36">
        <f t="shared" ref="X23:X26" si="9">(V23-U23)/U23</f>
        <v>2.0600797427031106</v>
      </c>
      <c r="Y23" s="49">
        <f>kWh_in_MMBtu*(V23-U23)*Elec_source_E+(T23-S23)*Gas_source_E</f>
        <v>-2.4212332101337006</v>
      </c>
      <c r="Z23" s="50">
        <f>(V23-U23)*Elec_emissions/1000+(T23-S23)*Gas_emissions</f>
        <v>-339.85910081046484</v>
      </c>
      <c r="AA23" s="6"/>
      <c r="AB23" s="16">
        <v>1</v>
      </c>
      <c r="AC23" s="17" t="s">
        <v>22</v>
      </c>
      <c r="AD23" s="18">
        <v>1341</v>
      </c>
      <c r="AE23" s="18">
        <v>199</v>
      </c>
      <c r="AF23" s="30">
        <v>49.79524028247257</v>
      </c>
      <c r="AG23" s="30">
        <v>35.558123688091499</v>
      </c>
      <c r="AH23" s="30">
        <v>345.81119720286256</v>
      </c>
      <c r="AI23" s="30">
        <v>1704.274394404966</v>
      </c>
      <c r="AJ23" s="32">
        <f>(AG23-AF23)/AF23</f>
        <v>-0.28591320201726983</v>
      </c>
      <c r="AK23" s="36">
        <f t="shared" ref="AK23:AK26" si="10">(AI23-AH23)/AH23</f>
        <v>3.9283377987474211</v>
      </c>
      <c r="AL23" s="49">
        <f>kWh_in_MMBtu*(AI23-AH23)*Elec_source_E+(AG23-AF23)*Gas_source_E</f>
        <v>-1.4735992483607774</v>
      </c>
      <c r="AM23" s="50">
        <f>(AI23-AH23)*Elec_emissions/1000+(AG23-AF23)*Gas_emissions</f>
        <v>-229.8597107310527</v>
      </c>
      <c r="AO23" s="16">
        <v>1</v>
      </c>
      <c r="AP23" s="17" t="s">
        <v>22</v>
      </c>
      <c r="AQ23" s="18">
        <v>133</v>
      </c>
      <c r="AR23" s="18">
        <v>21</v>
      </c>
      <c r="AS23" s="30">
        <v>66.628376186905456</v>
      </c>
      <c r="AT23" s="30">
        <v>59.4797371836205</v>
      </c>
      <c r="AU23" s="30">
        <v>401.26924089585503</v>
      </c>
      <c r="AV23" s="30">
        <v>391.97400014458026</v>
      </c>
      <c r="AW23" s="32">
        <f>(AT23-AS23)/AS23</f>
        <v>-0.10729120852700422</v>
      </c>
      <c r="AX23" s="36">
        <f t="shared" ref="AX23:AX26" si="11">(AV23-AU23)/AU23</f>
        <v>-2.3164598239632454E-2</v>
      </c>
      <c r="AY23" s="49">
        <f>kWh_in_MMBtu*(AV23-AU23)*Elec_source_E+(AT23-AS23)*Gas_source_E</f>
        <v>-7.8881180017950783</v>
      </c>
      <c r="AZ23" s="50">
        <f>(AV23-AU23)*Elec_emissions/1000+(AT23-AS23)*Gas_emissions</f>
        <v>-1063.5974266491867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1157</v>
      </c>
      <c r="F24" s="30">
        <v>42.300111906391116</v>
      </c>
      <c r="G24" s="31">
        <v>34.521967372308701</v>
      </c>
      <c r="H24" s="31">
        <v>310.04368879011537</v>
      </c>
      <c r="I24" s="30">
        <v>918.99077216445755</v>
      </c>
      <c r="J24" s="37">
        <f t="shared" ref="J24:J26" si="13">(G24-F24)/F24</f>
        <v>-0.18387999897719459</v>
      </c>
      <c r="K24" s="38">
        <f t="shared" si="8"/>
        <v>1.964068630942428</v>
      </c>
      <c r="L24" s="49">
        <f>kWh_in_MMBtu*(I24-H24)*Elec_source_E+(G24-F24)*Gas_source_E</f>
        <v>-2.1824050579231029</v>
      </c>
      <c r="M24" s="50">
        <f>(I24-H24)*Elec_emissions/1000+(G24-F24)*Gas_emissions</f>
        <v>-308.27721637054208</v>
      </c>
      <c r="N24" s="6"/>
      <c r="O24" s="16">
        <v>2</v>
      </c>
      <c r="P24" s="17" t="s">
        <v>23</v>
      </c>
      <c r="Q24" s="18">
        <v>3779</v>
      </c>
      <c r="R24" s="18">
        <v>737</v>
      </c>
      <c r="S24" s="30">
        <v>39.177199184832773</v>
      </c>
      <c r="T24" s="31">
        <v>32.352378258724535</v>
      </c>
      <c r="U24" s="31">
        <v>288.97462866576626</v>
      </c>
      <c r="V24" s="30">
        <v>791.01169269403533</v>
      </c>
      <c r="W24" s="37">
        <f t="shared" ref="W24:W26" si="14">(T24-S24)/S24</f>
        <v>-0.17420390094528321</v>
      </c>
      <c r="X24" s="38">
        <f t="shared" si="9"/>
        <v>1.7373049888367016</v>
      </c>
      <c r="Y24" s="49">
        <f>kWh_in_MMBtu*(V24-U24)*Elec_source_E+(T24-S24)*Gas_source_E</f>
        <v>-2.248601944068124</v>
      </c>
      <c r="Z24" s="50">
        <f>(V24-U24)*Elec_emissions/1000+(T24-S24)*Gas_emissions</f>
        <v>-314.75504652954271</v>
      </c>
      <c r="AA24" s="6"/>
      <c r="AB24" s="16">
        <v>2</v>
      </c>
      <c r="AC24" s="17" t="s">
        <v>23</v>
      </c>
      <c r="AD24" s="18">
        <v>1341</v>
      </c>
      <c r="AE24" s="18">
        <v>378</v>
      </c>
      <c r="AF24" s="30">
        <v>44.85186990891436</v>
      </c>
      <c r="AG24" s="31">
        <v>35.153722375157336</v>
      </c>
      <c r="AH24" s="31">
        <v>333.47845804044653</v>
      </c>
      <c r="AI24" s="30">
        <v>1221.2675688867237</v>
      </c>
      <c r="AJ24" s="37">
        <f t="shared" ref="AJ24:AJ26" si="15">(AG24-AF24)/AF24</f>
        <v>-0.21622615854037125</v>
      </c>
      <c r="AK24" s="38">
        <f t="shared" si="10"/>
        <v>2.6622082759498666</v>
      </c>
      <c r="AL24" s="49">
        <f>kWh_in_MMBtu*(AI24-AH24)*Elec_source_E+(AG24-AF24)*Gas_source_E</f>
        <v>-1.3923207796456172</v>
      </c>
      <c r="AM24" s="50">
        <f>(AI24-AH24)*Elec_emissions/1000+(AG24-AF24)*Gas_emissions</f>
        <v>-208.11370084769806</v>
      </c>
      <c r="AO24" s="16">
        <v>2</v>
      </c>
      <c r="AP24" s="17" t="s">
        <v>23</v>
      </c>
      <c r="AQ24" s="18">
        <v>133</v>
      </c>
      <c r="AR24" s="18">
        <v>29</v>
      </c>
      <c r="AS24" s="30">
        <v>66.750174870531907</v>
      </c>
      <c r="AT24" s="31">
        <v>60.505966458942339</v>
      </c>
      <c r="AU24" s="31">
        <v>434.74150624721489</v>
      </c>
      <c r="AV24" s="30">
        <v>419.73562842355506</v>
      </c>
      <c r="AW24" s="37">
        <f t="shared" ref="AW24:AW26" si="16">(AT24-AS24)/AS24</f>
        <v>-9.3545948361944881E-2</v>
      </c>
      <c r="AX24" s="38">
        <f t="shared" si="11"/>
        <v>-3.4516782060203768E-2</v>
      </c>
      <c r="AY24" s="49">
        <f>kWh_in_MMBtu*(AV24-AU24)*Elec_source_E+(AT24-AS24)*Gas_source_E</f>
        <v>-6.9613297011830149</v>
      </c>
      <c r="AZ24" s="50">
        <f>(AV24-AU24)*Elec_emissions/1000+(AT24-AS24)*Gas_emissions</f>
        <v>-938.47769735103361</v>
      </c>
      <c r="BA24" s="6"/>
      <c r="BB24" s="16">
        <v>2</v>
      </c>
      <c r="BC24" s="17" t="s">
        <v>23</v>
      </c>
      <c r="BD24" s="18">
        <v>46</v>
      </c>
      <c r="BE24" s="18">
        <v>13</v>
      </c>
      <c r="BF24" s="30">
        <v>90.6055215121321</v>
      </c>
      <c r="BG24" s="31">
        <v>81.187183689410531</v>
      </c>
      <c r="BH24" s="31">
        <v>544.91429100270466</v>
      </c>
      <c r="BI24" s="30">
        <v>498.86397040834976</v>
      </c>
      <c r="BJ24" s="37">
        <f t="shared" ref="BJ24:BJ26" si="17">(BG24-BF24)/BF24</f>
        <v>-0.10394882856516036</v>
      </c>
      <c r="BK24" s="38">
        <f t="shared" si="12"/>
        <v>-8.4509291377946869E-2</v>
      </c>
      <c r="BL24" s="49">
        <f>kWh_in_MMBtu*(BI24-BH24)*Elec_source_E+(BG24-BF24)*Gas_source_E</f>
        <v>-10.742092553732361</v>
      </c>
      <c r="BM24" s="50">
        <f>(BI24-BH24)*Elec_emissions/1000+(BG24-BF24)*Gas_emissions</f>
        <v>-1447.6490696031688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2360</v>
      </c>
      <c r="F25" s="30">
        <v>42.250775699393934</v>
      </c>
      <c r="G25" s="31">
        <v>36.931306010222642</v>
      </c>
      <c r="H25" s="31">
        <v>315.33260567922747</v>
      </c>
      <c r="I25" s="30">
        <v>677.1410125666747</v>
      </c>
      <c r="J25" s="37">
        <f t="shared" si="13"/>
        <v>-0.12590229649316467</v>
      </c>
      <c r="K25" s="38">
        <f t="shared" si="8"/>
        <v>1.1473866018647541</v>
      </c>
      <c r="L25" s="49">
        <f>kWh_in_MMBtu*(I25-H25)*Elec_source_E+(G25-F25)*Gas_source_E</f>
        <v>-2.057562920641598</v>
      </c>
      <c r="M25" s="50">
        <f>(I25-H25)*Elec_emissions/1000+(G25-F25)*Gas_emissions</f>
        <v>-285.77799510273485</v>
      </c>
      <c r="N25" s="6"/>
      <c r="O25" s="16">
        <v>3</v>
      </c>
      <c r="P25" s="17" t="s">
        <v>24</v>
      </c>
      <c r="Q25" s="18">
        <v>3779</v>
      </c>
      <c r="R25" s="18">
        <v>1503</v>
      </c>
      <c r="S25" s="30">
        <v>39.839549182015389</v>
      </c>
      <c r="T25" s="31">
        <v>35.080623397675318</v>
      </c>
      <c r="U25" s="31">
        <v>297.38016778085057</v>
      </c>
      <c r="V25" s="30">
        <v>604.04900914681593</v>
      </c>
      <c r="W25" s="37">
        <f t="shared" si="14"/>
        <v>-0.11945230008999135</v>
      </c>
      <c r="X25" s="38">
        <f t="shared" si="9"/>
        <v>1.0312350136003687</v>
      </c>
      <c r="Y25" s="49">
        <f>kWh_in_MMBtu*(V25-U25)*Elec_source_E+(T25-S25)*Gas_source_E</f>
        <v>-2.0166461331839294</v>
      </c>
      <c r="Z25" s="50">
        <f>(V25-U25)*Elec_emissions/1000+(T25-S25)*Gas_emissions</f>
        <v>-278.99644124870559</v>
      </c>
      <c r="AA25" s="6"/>
      <c r="AB25" s="16">
        <v>3</v>
      </c>
      <c r="AC25" s="17" t="s">
        <v>24</v>
      </c>
      <c r="AD25" s="18">
        <v>1341</v>
      </c>
      <c r="AE25" s="18">
        <v>776</v>
      </c>
      <c r="AF25" s="30">
        <v>42.95151571010193</v>
      </c>
      <c r="AG25" s="31">
        <v>36.612886840994278</v>
      </c>
      <c r="AH25" s="31">
        <v>333.09406000703228</v>
      </c>
      <c r="AI25" s="30">
        <v>843.14379658768053</v>
      </c>
      <c r="AJ25" s="37">
        <f t="shared" si="15"/>
        <v>-0.14757637220278225</v>
      </c>
      <c r="AK25" s="38">
        <f t="shared" si="10"/>
        <v>1.5312483704148914</v>
      </c>
      <c r="AL25" s="49">
        <f>kWh_in_MMBtu*(AI25-AH25)*Elec_source_E+(AG25-AF25)*Gas_source_E</f>
        <v>-1.6358113095531728</v>
      </c>
      <c r="AM25" s="50">
        <f>(AI25-AH25)*Elec_emissions/1000+(AG25-AF25)*Gas_emissions</f>
        <v>-232.29623501212382</v>
      </c>
      <c r="AO25" s="16">
        <v>3</v>
      </c>
      <c r="AP25" s="17" t="s">
        <v>24</v>
      </c>
      <c r="AQ25" s="18">
        <v>133</v>
      </c>
      <c r="AR25" s="18">
        <v>57</v>
      </c>
      <c r="AS25" s="30">
        <v>71.322155567213571</v>
      </c>
      <c r="AT25" s="31">
        <v>66.229755437259186</v>
      </c>
      <c r="AU25" s="31">
        <v>440.36897133696851</v>
      </c>
      <c r="AV25" s="30">
        <v>408.84800879948858</v>
      </c>
      <c r="AW25" s="37">
        <f t="shared" si="16"/>
        <v>-7.1399975077244229E-2</v>
      </c>
      <c r="AX25" s="38">
        <f t="shared" si="11"/>
        <v>-7.157852752836262E-2</v>
      </c>
      <c r="AY25" s="49">
        <f>kWh_in_MMBtu*(AV25-AU25)*Elec_source_E+(AT25-AS25)*Gas_source_E</f>
        <v>-5.8766045711015691</v>
      </c>
      <c r="AZ25" s="50">
        <f>(AV25-AU25)*Elec_emissions/1000+(AT25-AS25)*Gas_emissions</f>
        <v>-791.81066712719462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101.55204881792649</v>
      </c>
      <c r="BG25" s="31">
        <v>93.542040370164315</v>
      </c>
      <c r="BH25" s="31">
        <v>568.35563736222502</v>
      </c>
      <c r="BI25" s="30">
        <v>524.30026066979542</v>
      </c>
      <c r="BJ25" s="37">
        <f t="shared" si="17"/>
        <v>-7.8875892126247349E-2</v>
      </c>
      <c r="BK25" s="38">
        <f t="shared" si="12"/>
        <v>-7.7513749836094589E-2</v>
      </c>
      <c r="BL25" s="49">
        <f>kWh_in_MMBtu*(BI25-BH25)*Elec_source_E+(BG25-BF25)*Gas_source_E</f>
        <v>-9.1863882405335104</v>
      </c>
      <c r="BM25" s="50">
        <f>(BI25-BH25)*Elec_emissions/1000+(BG25-BF25)*Gas_emissions</f>
        <v>-1237.8887854170378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4631</v>
      </c>
      <c r="F26" s="39">
        <v>50.263185486904426</v>
      </c>
      <c r="G26" s="40">
        <v>45.846209439198319</v>
      </c>
      <c r="H26" s="40">
        <v>338.56500266102989</v>
      </c>
      <c r="I26" s="39">
        <v>570.78474491826989</v>
      </c>
      <c r="J26" s="41">
        <f t="shared" si="13"/>
        <v>-8.7876962132790143E-2</v>
      </c>
      <c r="K26" s="42">
        <f t="shared" si="8"/>
        <v>0.68589411318965421</v>
      </c>
      <c r="L26" s="51">
        <f>kWh_in_MMBtu*(I26-H26)*Elec_source_E+(G26-F26)*Gas_source_E</f>
        <v>-2.4136340898224322</v>
      </c>
      <c r="M26" s="52">
        <f>(I26-H26)*Elec_emissions/1000+(G26-F26)*Gas_emissions</f>
        <v>-330.82932448121892</v>
      </c>
      <c r="N26" s="6"/>
      <c r="O26" s="19">
        <v>4</v>
      </c>
      <c r="P26" s="14" t="s">
        <v>25</v>
      </c>
      <c r="Q26" s="13">
        <v>3779</v>
      </c>
      <c r="R26" s="13">
        <v>3600</v>
      </c>
      <c r="S26" s="39">
        <v>49.571587319663116</v>
      </c>
      <c r="T26" s="40">
        <v>45.924454504977938</v>
      </c>
      <c r="U26" s="40">
        <v>330.0589507260633</v>
      </c>
      <c r="V26" s="39">
        <v>502.35248376886113</v>
      </c>
      <c r="W26" s="41">
        <f t="shared" si="14"/>
        <v>-7.3573048834740529E-2</v>
      </c>
      <c r="X26" s="42">
        <f t="shared" si="9"/>
        <v>0.52200836445667276</v>
      </c>
      <c r="Y26" s="51">
        <f>kWh_in_MMBtu*(V26-U26)*Elec_source_E+(T26-S26)*Gas_source_E</f>
        <v>-2.1940691108217889</v>
      </c>
      <c r="Z26" s="52">
        <f>(V26-U26)*Elec_emissions/1000+(T26-S26)*Gas_emissions</f>
        <v>-299.84517254382831</v>
      </c>
      <c r="AA26" s="6"/>
      <c r="AB26" s="19">
        <v>4</v>
      </c>
      <c r="AC26" s="14" t="s">
        <v>25</v>
      </c>
      <c r="AD26" s="13">
        <v>1341</v>
      </c>
      <c r="AE26" s="13">
        <v>871</v>
      </c>
      <c r="AF26" s="39">
        <v>43.335110564730456</v>
      </c>
      <c r="AG26" s="40">
        <v>36.080762444849462</v>
      </c>
      <c r="AH26" s="40">
        <v>333.22771493680403</v>
      </c>
      <c r="AI26" s="39">
        <v>848.32715357328527</v>
      </c>
      <c r="AJ26" s="41">
        <f t="shared" si="15"/>
        <v>-0.16740116790621867</v>
      </c>
      <c r="AK26" s="42">
        <f t="shared" si="10"/>
        <v>1.5457881068931159</v>
      </c>
      <c r="AL26" s="51">
        <f>kWh_in_MMBtu*(AI26-AH26)*Elec_source_E+(AG26-AF26)*Gas_source_E</f>
        <v>-2.581737513066563</v>
      </c>
      <c r="AM26" s="52">
        <f>(AI26-AH26)*Elec_emissions/1000+(AG26-AF26)*Gas_emissions</f>
        <v>-359.98180347643586</v>
      </c>
      <c r="AO26" s="19">
        <v>4</v>
      </c>
      <c r="AP26" s="14" t="s">
        <v>25</v>
      </c>
      <c r="AQ26" s="13">
        <v>133</v>
      </c>
      <c r="AR26" s="13">
        <v>128</v>
      </c>
      <c r="AS26" s="39">
        <v>105.95633771137933</v>
      </c>
      <c r="AT26" s="40">
        <v>100.3707604768943</v>
      </c>
      <c r="AU26" s="40">
        <v>566.80644616224492</v>
      </c>
      <c r="AV26" s="39">
        <v>617.77596777334804</v>
      </c>
      <c r="AW26" s="41">
        <f t="shared" si="16"/>
        <v>-5.2715838949623853E-2</v>
      </c>
      <c r="AX26" s="42">
        <f t="shared" si="11"/>
        <v>8.9924033073740667E-2</v>
      </c>
      <c r="AY26" s="51">
        <f>kWh_in_MMBtu*(AV26-AU26)*Elec_source_E+(AT26-AS26)*Gas_source_E</f>
        <v>-5.5613163008742506</v>
      </c>
      <c r="AZ26" s="52">
        <f>(AV26-AU26)*Elec_emissions/1000+(AT26-AS26)*Gas_emissions</f>
        <v>-751.18025153183248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93.868909691572526</v>
      </c>
      <c r="BG26" s="40">
        <v>84.748695765644413</v>
      </c>
      <c r="BH26" s="40">
        <v>527.80437158366226</v>
      </c>
      <c r="BI26" s="39">
        <v>527.09179722777492</v>
      </c>
      <c r="BJ26" s="41">
        <f t="shared" si="17"/>
        <v>-9.7159048250316668E-2</v>
      </c>
      <c r="BK26" s="42">
        <f t="shared" si="12"/>
        <v>-1.3500728570119294E-3</v>
      </c>
      <c r="BL26" s="51">
        <f>kWh_in_MMBtu*(BI26-BH26)*Elec_source_E+(BG26-BF26)*Gas_source_E</f>
        <v>-9.948400331753616</v>
      </c>
      <c r="BM26" s="52">
        <f>(BI26-BH26)*Elec_emissions/1000+(BG26-BF26)*Gas_emissions</f>
        <v>-1341.6486715830965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Int-12.55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Int-12.55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Int-12.55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Int-12.55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Int-12.55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1809</v>
      </c>
      <c r="F38" s="30">
        <v>29.518395059340566</v>
      </c>
      <c r="G38" s="30">
        <v>23.66820348904707</v>
      </c>
      <c r="H38" s="30">
        <v>278.4401829533009</v>
      </c>
      <c r="I38" s="30">
        <v>697.63898002930057</v>
      </c>
      <c r="J38" s="32">
        <f>(G38-F38)/F38</f>
        <v>-0.19818799628275549</v>
      </c>
      <c r="K38" s="36">
        <f t="shared" ref="K38:K41" si="18">(I38-H38)/H38</f>
        <v>1.5055255050823837</v>
      </c>
      <c r="L38" s="49">
        <f>kWh_in_MMBtu*(I38-H38)*Elec_source_E+(G38-F38)*Gas_source_E</f>
        <v>-2.0427029117515607</v>
      </c>
      <c r="M38" s="50">
        <f>(I38-H38)*Elec_emissions/1000+(G38-F38)*Gas_emissions</f>
        <v>-285.08893052311805</v>
      </c>
      <c r="N38" s="6"/>
      <c r="O38" s="16">
        <v>1</v>
      </c>
      <c r="P38" s="17" t="s">
        <v>22</v>
      </c>
      <c r="Q38" s="18">
        <v>3462</v>
      </c>
      <c r="R38" s="18">
        <v>1655</v>
      </c>
      <c r="S38" s="30">
        <v>28.358791979051841</v>
      </c>
      <c r="T38" s="30">
        <v>22.587365768901126</v>
      </c>
      <c r="U38" s="30">
        <v>272.25707759704676</v>
      </c>
      <c r="V38" s="30">
        <v>700.74581681749862</v>
      </c>
      <c r="W38" s="32">
        <f>(T38-S38)/S38</f>
        <v>-0.20351452961797417</v>
      </c>
      <c r="X38" s="36">
        <f t="shared" ref="X38:X41" si="19">(V38-U38)/U38</f>
        <v>1.5738387519704273</v>
      </c>
      <c r="Y38" s="49">
        <f>kWh_in_MMBtu*(V38-U38)*Elec_source_E+(T38-S38)*Gas_source_E</f>
        <v>-1.8608019621339515</v>
      </c>
      <c r="Z38" s="50">
        <f>(V38-U38)*Elec_emissions/1000+(T38-S38)*Gas_emissions</f>
        <v>-260.77019592522731</v>
      </c>
      <c r="AA38" s="6"/>
      <c r="AB38" s="16">
        <v>1</v>
      </c>
      <c r="AC38" s="17" t="s">
        <v>22</v>
      </c>
      <c r="AD38" s="18">
        <v>1135</v>
      </c>
      <c r="AE38" s="18">
        <v>112</v>
      </c>
      <c r="AF38" s="30">
        <v>36.386317469530006</v>
      </c>
      <c r="AG38" s="30">
        <v>29.449883641223561</v>
      </c>
      <c r="AH38" s="30">
        <v>319.47649429500132</v>
      </c>
      <c r="AI38" s="30">
        <v>770.94861606878101</v>
      </c>
      <c r="AJ38" s="32">
        <f>(AG38-AF38)/AF38</f>
        <v>-0.19063302666215212</v>
      </c>
      <c r="AK38" s="36">
        <f t="shared" ref="AK38:AK41" si="20">(AI38-AH38)/AH38</f>
        <v>1.4131622508568502</v>
      </c>
      <c r="AL38" s="49">
        <f>kWh_in_MMBtu*(AI38-AH38)*Elec_source_E+(AG38-AF38)*Gas_source_E</f>
        <v>-2.8930400335187958</v>
      </c>
      <c r="AM38" s="50">
        <f>(AI38-AH38)*Elec_emissions/1000+(AG38-AF38)*Gas_emissions</f>
        <v>-400.50690496048594</v>
      </c>
      <c r="AO38" s="16">
        <v>1</v>
      </c>
      <c r="AP38" s="17" t="s">
        <v>22</v>
      </c>
      <c r="AQ38" s="18">
        <v>78</v>
      </c>
      <c r="AR38" s="18">
        <v>41</v>
      </c>
      <c r="AS38" s="30">
        <v>56.945096951510862</v>
      </c>
      <c r="AT38" s="30">
        <v>50.888194708060993</v>
      </c>
      <c r="AU38" s="30">
        <v>415.16140676240838</v>
      </c>
      <c r="AV38" s="30">
        <v>381.58850168915615</v>
      </c>
      <c r="AW38" s="32">
        <f>(AT38-AS38)/AS38</f>
        <v>-0.10636389378013286</v>
      </c>
      <c r="AX38" s="36">
        <f t="shared" ref="AX38:AX41" si="21">(AV38-AU38)/AU38</f>
        <v>-8.0867114636369794E-2</v>
      </c>
      <c r="AY38" s="49">
        <f>kWh_in_MMBtu*(AV38-AU38)*Elec_source_E+(AT38-AS38)*Gas_source_E</f>
        <v>-6.9491264658797975</v>
      </c>
      <c r="AZ38" s="50">
        <f>(AV38-AU38)*Elec_emissions/1000+(AT38-AS38)*Gas_emissions</f>
        <v>-936.40651180458883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2075</v>
      </c>
      <c r="F39" s="30">
        <v>29.33793980306173</v>
      </c>
      <c r="G39" s="31">
        <v>22.306523671244701</v>
      </c>
      <c r="H39" s="31">
        <v>279.83674281355991</v>
      </c>
      <c r="I39" s="30">
        <v>829.09873996302065</v>
      </c>
      <c r="J39" s="37">
        <f t="shared" ref="J39:J41" si="23">(G39-F39)/F39</f>
        <v>-0.23966973069742356</v>
      </c>
      <c r="K39" s="38">
        <f t="shared" si="18"/>
        <v>1.9627944194426401</v>
      </c>
      <c r="L39" s="49">
        <f>kWh_in_MMBtu*(I39-H39)*Elec_source_E+(G39-F39)*Gas_source_E</f>
        <v>-1.9855423258912719</v>
      </c>
      <c r="M39" s="50">
        <f>(I39-H39)*Elec_emissions/1000+(G39-F39)*Gas_emissions</f>
        <v>-280.36026848633276</v>
      </c>
      <c r="N39" s="6"/>
      <c r="O39" s="16">
        <v>2</v>
      </c>
      <c r="P39" s="17" t="s">
        <v>23</v>
      </c>
      <c r="Q39" s="18">
        <v>3462</v>
      </c>
      <c r="R39" s="18">
        <v>1831</v>
      </c>
      <c r="S39" s="30">
        <v>28.41779194586476</v>
      </c>
      <c r="T39" s="31">
        <v>21.450547075993569</v>
      </c>
      <c r="U39" s="31">
        <v>274.36893452237729</v>
      </c>
      <c r="V39" s="30">
        <v>828.64493556603827</v>
      </c>
      <c r="W39" s="37">
        <f t="shared" ref="W39:W41" si="24">(T39-S39)/S39</f>
        <v>-0.24517192902051055</v>
      </c>
      <c r="X39" s="38">
        <f t="shared" si="19"/>
        <v>2.0201849819789079</v>
      </c>
      <c r="Y39" s="49">
        <f>kWh_in_MMBtu*(V39-U39)*Elec_source_E+(T39-S39)*Gas_source_E</f>
        <v>-1.8637569461302137</v>
      </c>
      <c r="Z39" s="50">
        <f>(V39-U39)*Elec_emissions/1000+(T39-S39)*Gas_emissions</f>
        <v>-264.05088803978833</v>
      </c>
      <c r="AA39" s="6"/>
      <c r="AB39" s="16">
        <v>2</v>
      </c>
      <c r="AC39" s="17" t="s">
        <v>23</v>
      </c>
      <c r="AD39" s="18">
        <v>1135</v>
      </c>
      <c r="AE39" s="18">
        <v>197</v>
      </c>
      <c r="AF39" s="30">
        <v>32.056477116873019</v>
      </c>
      <c r="AG39" s="31">
        <v>24.197975411336852</v>
      </c>
      <c r="AH39" s="31">
        <v>301.54117982686773</v>
      </c>
      <c r="AI39" s="30">
        <v>943.76227916637447</v>
      </c>
      <c r="AJ39" s="37">
        <f t="shared" ref="AJ39:AJ41" si="25">(AG39-AF39)/AF39</f>
        <v>-0.24514551854482544</v>
      </c>
      <c r="AK39" s="38">
        <f t="shared" si="20"/>
        <v>2.1297956707214687</v>
      </c>
      <c r="AL39" s="49">
        <f>kWh_in_MMBtu*(AI39-AH39)*Elec_source_E+(AG39-AF39)*Gas_source_E</f>
        <v>-1.9259815042765007</v>
      </c>
      <c r="AM39" s="50">
        <f>(AI39-AH39)*Elec_emissions/1000+(AG39-AF39)*Gas_emissions</f>
        <v>-274.4577350796169</v>
      </c>
      <c r="AO39" s="16">
        <v>2</v>
      </c>
      <c r="AP39" s="17" t="s">
        <v>23</v>
      </c>
      <c r="AQ39" s="18">
        <v>78</v>
      </c>
      <c r="AR39" s="18">
        <v>46</v>
      </c>
      <c r="AS39" s="30">
        <v>53.764405239864395</v>
      </c>
      <c r="AT39" s="31">
        <v>47.722610552203101</v>
      </c>
      <c r="AU39" s="31">
        <v>403.87537610133398</v>
      </c>
      <c r="AV39" s="30">
        <v>367.63859109943246</v>
      </c>
      <c r="AW39" s="37">
        <f t="shared" ref="AW39:AW41" si="26">(AT39-AS39)/AS39</f>
        <v>-0.11237536546171106</v>
      </c>
      <c r="AX39" s="38">
        <f t="shared" si="21"/>
        <v>-8.9722689587318549E-2</v>
      </c>
      <c r="AY39" s="49">
        <f>kWh_in_MMBtu*(AV39-AU39)*Elec_source_E+(AT39-AS39)*Gas_source_E</f>
        <v>-6.9602005097872679</v>
      </c>
      <c r="AZ39" s="50">
        <f>(AV39-AU39)*Elec_emissions/1000+(AT39-AS39)*Gas_emissions</f>
        <v>-937.83894603781812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54.959405417026289</v>
      </c>
      <c r="BG39" s="31">
        <v>47.843680253797757</v>
      </c>
      <c r="BH39" s="31">
        <v>309.84250110947238</v>
      </c>
      <c r="BI39" s="30">
        <v>298.46421550039537</v>
      </c>
      <c r="BJ39" s="37">
        <f t="shared" ref="BJ39:BJ41" si="27">(BG39-BF39)/BF39</f>
        <v>-0.12947238255645499</v>
      </c>
      <c r="BK39" s="38">
        <f t="shared" si="22"/>
        <v>-3.6722804548549905E-2</v>
      </c>
      <c r="BL39" s="49">
        <f>kWh_in_MMBtu*(BI39-BH39)*Elec_source_E+(BG39-BF39)*Gas_source_E</f>
        <v>-7.8737780673973132</v>
      </c>
      <c r="BM39" s="50">
        <f>(BI39-BH39)*Elec_emissions/1000+(BG39-BF39)*Gas_emissions</f>
        <v>-1061.6157798788827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3020</v>
      </c>
      <c r="F40" s="30">
        <v>31.915400804579253</v>
      </c>
      <c r="G40" s="31">
        <v>24.17756330949107</v>
      </c>
      <c r="H40" s="31">
        <v>293.52273254257955</v>
      </c>
      <c r="I40" s="30">
        <v>919.53975226117234</v>
      </c>
      <c r="J40" s="37">
        <f t="shared" si="23"/>
        <v>-0.24244838855283779</v>
      </c>
      <c r="K40" s="38">
        <f t="shared" si="18"/>
        <v>2.1327718446058701</v>
      </c>
      <c r="L40" s="49">
        <f>kWh_in_MMBtu*(I40-H40)*Elec_source_E+(G40-F40)*Gas_source_E</f>
        <v>-1.9619879972484444</v>
      </c>
      <c r="M40" s="50">
        <f>(I40-H40)*Elec_emissions/1000+(G40-F40)*Gas_emissions</f>
        <v>-278.9423709358847</v>
      </c>
      <c r="N40" s="6"/>
      <c r="O40" s="16">
        <v>3</v>
      </c>
      <c r="P40" s="17" t="s">
        <v>24</v>
      </c>
      <c r="Q40" s="18">
        <v>3462</v>
      </c>
      <c r="R40" s="18">
        <v>2539</v>
      </c>
      <c r="S40" s="30">
        <v>30.211053226401372</v>
      </c>
      <c r="T40" s="31">
        <v>22.629222848206922</v>
      </c>
      <c r="U40" s="31">
        <v>284.87983977521924</v>
      </c>
      <c r="V40" s="30">
        <v>925.24670788888079</v>
      </c>
      <c r="W40" s="37">
        <f t="shared" si="24"/>
        <v>-0.25096213367260911</v>
      </c>
      <c r="X40" s="38">
        <f t="shared" si="19"/>
        <v>2.2478490180945578</v>
      </c>
      <c r="Y40" s="49">
        <f>kWh_in_MMBtu*(V40-U40)*Elec_source_E+(T40-S40)*Gas_source_E</f>
        <v>-1.6435802539749433</v>
      </c>
      <c r="Z40" s="50">
        <f>(V40-U40)*Elec_emissions/1000+(T40-S40)*Gas_emissions</f>
        <v>-236.32994266350863</v>
      </c>
      <c r="AA40" s="6"/>
      <c r="AB40" s="16">
        <v>3</v>
      </c>
      <c r="AC40" s="17" t="s">
        <v>24</v>
      </c>
      <c r="AD40" s="18">
        <v>1135</v>
      </c>
      <c r="AE40" s="18">
        <v>411</v>
      </c>
      <c r="AF40" s="30">
        <v>36.483704913545928</v>
      </c>
      <c r="AG40" s="31">
        <v>27.692733412223998</v>
      </c>
      <c r="AH40" s="31">
        <v>319.08986685892813</v>
      </c>
      <c r="AI40" s="30">
        <v>970.70104574910522</v>
      </c>
      <c r="AJ40" s="37">
        <f t="shared" si="25"/>
        <v>-0.24095610690179539</v>
      </c>
      <c r="AK40" s="38">
        <f t="shared" si="20"/>
        <v>2.04209298560477</v>
      </c>
      <c r="AL40" s="49">
        <f>kWh_in_MMBtu*(AI40-AH40)*Elec_source_E+(AG40-AF40)*Gas_source_E</f>
        <v>-2.8452915755877681</v>
      </c>
      <c r="AM40" s="50">
        <f>(AI40-AH40)*Elec_emissions/1000+(AG40-AF40)*Gas_emissions</f>
        <v>-398.65323996433494</v>
      </c>
      <c r="AO40" s="16">
        <v>3</v>
      </c>
      <c r="AP40" s="17" t="s">
        <v>24</v>
      </c>
      <c r="AQ40" s="18">
        <v>78</v>
      </c>
      <c r="AR40" s="18">
        <v>60</v>
      </c>
      <c r="AS40" s="30">
        <v>65.631379122951927</v>
      </c>
      <c r="AT40" s="31">
        <v>59.140991822951285</v>
      </c>
      <c r="AU40" s="31">
        <v>459.00330933565323</v>
      </c>
      <c r="AV40" s="30">
        <v>416.61854895441576</v>
      </c>
      <c r="AW40" s="37">
        <f t="shared" si="26"/>
        <v>-9.8891526991101888E-2</v>
      </c>
      <c r="AX40" s="38">
        <f t="shared" si="21"/>
        <v>-9.2340860118380899E-2</v>
      </c>
      <c r="AY40" s="49">
        <f>kWh_in_MMBtu*(AV40-AU40)*Elec_source_E+(AT40-AS40)*Gas_source_E</f>
        <v>-7.5127290479510238</v>
      </c>
      <c r="AZ40" s="50">
        <f>(AV40-AU40)*Elec_emissions/1000+(AT40-AS40)*Gas_emissions</f>
        <v>-1012.2133934869233</v>
      </c>
      <c r="BA40" s="6"/>
      <c r="BB40" s="16">
        <v>3</v>
      </c>
      <c r="BC40" s="17" t="s">
        <v>24</v>
      </c>
      <c r="BD40" s="18">
        <v>26</v>
      </c>
      <c r="BE40" s="18">
        <v>10</v>
      </c>
      <c r="BF40" s="30">
        <v>74.596082115169722</v>
      </c>
      <c r="BG40" s="31">
        <v>63.047144126445914</v>
      </c>
      <c r="BH40" s="31">
        <v>444.2605250150911</v>
      </c>
      <c r="BI40" s="30">
        <v>385.34177587275138</v>
      </c>
      <c r="BJ40" s="37">
        <f t="shared" si="27"/>
        <v>-0.15481963209399219</v>
      </c>
      <c r="BK40" s="38">
        <f t="shared" si="22"/>
        <v>-0.13262206706377594</v>
      </c>
      <c r="BL40" s="49">
        <f>kWh_in_MMBtu*(BI40-BH40)*Elec_source_E+(BG40-BF40)*Gas_source_E</f>
        <v>-13.197490640425535</v>
      </c>
      <c r="BM40" s="50">
        <f>(BI40-BH40)*Elec_emissions/1000+(BG40-BF40)*Gas_emissions</f>
        <v>-1778.4950569162045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3465</v>
      </c>
      <c r="F41" s="39">
        <v>32.088940397386828</v>
      </c>
      <c r="G41" s="40">
        <v>23.138644541366599</v>
      </c>
      <c r="H41" s="40">
        <v>295.0250713769891</v>
      </c>
      <c r="I41" s="39">
        <v>1042.7195954847816</v>
      </c>
      <c r="J41" s="41">
        <f t="shared" si="23"/>
        <v>-0.2789215145523814</v>
      </c>
      <c r="K41" s="42">
        <f t="shared" si="18"/>
        <v>2.5343423208679545</v>
      </c>
      <c r="L41" s="51">
        <f>kWh_in_MMBtu*(I41-H41)*Elec_source_E+(G41-F41)*Gas_source_E</f>
        <v>-2.0255701507898873</v>
      </c>
      <c r="M41" s="52">
        <f>(I41-H41)*Elec_emissions/1000+(G41-F41)*Gas_emissions</f>
        <v>-290.30522047354702</v>
      </c>
      <c r="N41" s="6"/>
      <c r="O41" s="19">
        <v>4</v>
      </c>
      <c r="P41" s="14" t="s">
        <v>25</v>
      </c>
      <c r="Q41" s="13">
        <v>3462</v>
      </c>
      <c r="R41" s="13">
        <v>2737</v>
      </c>
      <c r="S41" s="39">
        <v>30.570777279474196</v>
      </c>
      <c r="T41" s="40">
        <v>21.749231984500838</v>
      </c>
      <c r="U41" s="40">
        <v>285.69617568372735</v>
      </c>
      <c r="V41" s="39">
        <v>1061.1558623317801</v>
      </c>
      <c r="W41" s="41">
        <f t="shared" si="24"/>
        <v>-0.28856136742379501</v>
      </c>
      <c r="X41" s="42">
        <f t="shared" si="19"/>
        <v>2.7142809482563939</v>
      </c>
      <c r="Y41" s="51">
        <f>kWh_in_MMBtu*(V41-U41)*Elec_source_E+(T41-S41)*Gas_source_E</f>
        <v>-1.5981740154671229</v>
      </c>
      <c r="Z41" s="52">
        <f>(V41-U41)*Elec_emissions/1000+(T41-S41)*Gas_emissions</f>
        <v>-233.3017440919441</v>
      </c>
      <c r="AA41" s="6"/>
      <c r="AB41" s="19">
        <v>4</v>
      </c>
      <c r="AC41" s="14" t="s">
        <v>25</v>
      </c>
      <c r="AD41" s="13">
        <v>1135</v>
      </c>
      <c r="AE41" s="13">
        <v>641</v>
      </c>
      <c r="AF41" s="39">
        <v>34.193690016938326</v>
      </c>
      <c r="AG41" s="40">
        <v>24.548207501273229</v>
      </c>
      <c r="AH41" s="40">
        <v>314.25148099474461</v>
      </c>
      <c r="AI41" s="39">
        <v>1045.1484344982593</v>
      </c>
      <c r="AJ41" s="41">
        <f t="shared" si="25"/>
        <v>-0.28208369763213831</v>
      </c>
      <c r="AK41" s="42">
        <f t="shared" si="20"/>
        <v>2.3258345551464177</v>
      </c>
      <c r="AL41" s="51">
        <f>kWh_in_MMBtu*(AI41-AH41)*Elec_source_E+(AG41-AF41)*Gas_source_E</f>
        <v>-2.9569900673646847</v>
      </c>
      <c r="AM41" s="52">
        <f>(AI41-AH41)*Elec_emissions/1000+(AG41-AF41)*Gas_emissions</f>
        <v>-415.53384776804921</v>
      </c>
      <c r="AO41" s="19">
        <v>4</v>
      </c>
      <c r="AP41" s="14" t="s">
        <v>25</v>
      </c>
      <c r="AQ41" s="13">
        <v>78</v>
      </c>
      <c r="AR41" s="13">
        <v>66</v>
      </c>
      <c r="AS41" s="39">
        <v>67.409374719720191</v>
      </c>
      <c r="AT41" s="40">
        <v>59.580022845399888</v>
      </c>
      <c r="AU41" s="40">
        <v>472.40945956096238</v>
      </c>
      <c r="AV41" s="39">
        <v>468.74166253732784</v>
      </c>
      <c r="AW41" s="41">
        <f t="shared" si="26"/>
        <v>-0.11614633583049502</v>
      </c>
      <c r="AX41" s="42">
        <f t="shared" si="21"/>
        <v>-7.7640211249013344E-3</v>
      </c>
      <c r="AY41" s="51">
        <f>kWh_in_MMBtu*(AV41-AU41)*Elec_source_E+(AT41-AS41)*Gas_source_E</f>
        <v>-8.5719141049258898</v>
      </c>
      <c r="AZ41" s="52">
        <f>(AV41-AU41)*Elec_emissions/1000+(AT41-AS41)*Gas_emissions</f>
        <v>-1155.9447423632967</v>
      </c>
      <c r="BA41" s="6"/>
      <c r="BB41" s="19">
        <v>4</v>
      </c>
      <c r="BC41" s="14" t="s">
        <v>25</v>
      </c>
      <c r="BD41" s="13">
        <v>26</v>
      </c>
      <c r="BE41" s="13">
        <v>21</v>
      </c>
      <c r="BF41" s="39">
        <v>54.704144317404023</v>
      </c>
      <c r="BG41" s="40">
        <v>46.670137054470437</v>
      </c>
      <c r="BH41" s="40">
        <v>366.53408696441988</v>
      </c>
      <c r="BI41" s="39">
        <v>369.65271008761147</v>
      </c>
      <c r="BJ41" s="41">
        <f t="shared" si="27"/>
        <v>-0.14686286319220573</v>
      </c>
      <c r="BK41" s="42">
        <f t="shared" si="22"/>
        <v>8.5084122707919201E-3</v>
      </c>
      <c r="BL41" s="51">
        <f>kWh_in_MMBtu*(BI41-BH41)*Elec_source_E+(BG41-BF41)*Gas_source_E</f>
        <v>-8.7248251451258003</v>
      </c>
      <c r="BM41" s="52">
        <f>(BI41-BH41)*Elec_emissions/1000+(BG41-BF41)*Gas_emissions</f>
        <v>-1176.7221879000922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Int-12.55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Int-12.55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Int-12.55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331</v>
      </c>
      <c r="F53" s="30">
        <v>33.369386462901637</v>
      </c>
      <c r="G53" s="30">
        <v>26.294714580945371</v>
      </c>
      <c r="H53" s="30">
        <v>280.82170152021422</v>
      </c>
      <c r="I53" s="30">
        <v>1183.2620270331856</v>
      </c>
      <c r="J53" s="32">
        <f>(G53-F53)/F53</f>
        <v>-0.21201084682277638</v>
      </c>
      <c r="K53" s="36">
        <f t="shared" ref="K53:K56" si="28">(I53-H53)/H53</f>
        <v>3.2135704634921587</v>
      </c>
      <c r="L53" s="49">
        <f>kWh_in_MMBtu*(I53-H53)*Elec_source_E+(G53-F53)*Gas_source_E</f>
        <v>1.6187434275240351</v>
      </c>
      <c r="M53" s="50">
        <f>(I53-H53)*Elec_emissions/1000+(G53-F53)*Gas_emissions</f>
        <v>197.62989576091786</v>
      </c>
      <c r="O53" s="16">
        <v>1</v>
      </c>
      <c r="P53" s="17" t="s">
        <v>22</v>
      </c>
      <c r="Q53" s="18">
        <v>794</v>
      </c>
      <c r="R53" s="18">
        <v>89</v>
      </c>
      <c r="S53" s="30">
        <v>42.312378324602442</v>
      </c>
      <c r="T53" s="30">
        <v>31.686993157667867</v>
      </c>
      <c r="U53" s="30">
        <v>289.13098273042061</v>
      </c>
      <c r="V53" s="30">
        <v>1318.8149672226732</v>
      </c>
      <c r="W53" s="32">
        <f>(T53-S53)/S53</f>
        <v>-0.25111765369039696</v>
      </c>
      <c r="X53" s="36">
        <f t="shared" ref="X53:X56" si="29">(V53-U53)/U53</f>
        <v>3.5613062798334116</v>
      </c>
      <c r="Y53" s="49">
        <f>kWh_in_MMBtu*(V53-U53)*Elec_source_E+(T53-S53)*Gas_source_E</f>
        <v>-0.93598932209714114</v>
      </c>
      <c r="Z53" s="50">
        <f>(V53-U53)*Elec_emissions/1000+(T53-S53)*Gas_emissions</f>
        <v>-149.82300320670697</v>
      </c>
      <c r="AB53" s="16">
        <v>1</v>
      </c>
      <c r="AC53" s="17" t="s">
        <v>22</v>
      </c>
      <c r="AD53" s="18">
        <v>661</v>
      </c>
      <c r="AE53" s="18">
        <v>242</v>
      </c>
      <c r="AF53" s="30">
        <v>30.080434910457971</v>
      </c>
      <c r="AG53" s="30">
        <v>24.31160386471274</v>
      </c>
      <c r="AH53" s="30">
        <v>277.76580884373328</v>
      </c>
      <c r="AI53" s="30">
        <v>667.70412486141072</v>
      </c>
      <c r="AJ53" s="32">
        <f>(AG53-AF53)/AF53</f>
        <v>-0.19178017415365226</v>
      </c>
      <c r="AK53" s="36">
        <f t="shared" ref="AK53:AK56" si="30">(AI53-AH53)/AH53</f>
        <v>1.4038384264819672</v>
      </c>
      <c r="AL53" s="49">
        <f>kWh_in_MMBtu*(AI53-AH53)*Elec_source_E+(AG53-AF53)*Gas_source_E</f>
        <v>-2.2565377392441315</v>
      </c>
      <c r="AM53" s="50">
        <f>(AI53-AH53)*Elec_emissions/1000+(AG53-AF53)*Gas_emissions</f>
        <v>-313.25675713790611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399</v>
      </c>
      <c r="F54" s="30">
        <v>33.621296423629012</v>
      </c>
      <c r="G54" s="31">
        <v>26.320567039421999</v>
      </c>
      <c r="H54" s="31">
        <v>282.7382981656329</v>
      </c>
      <c r="I54" s="30">
        <v>1208.8866536048881</v>
      </c>
      <c r="J54" s="37">
        <f t="shared" ref="J54:J56" si="31">(G54-F54)/F54</f>
        <v>-0.21714598069680824</v>
      </c>
      <c r="K54" s="38">
        <f t="shared" si="28"/>
        <v>3.2756381482380639</v>
      </c>
      <c r="L54" s="49">
        <f>kWh_in_MMBtu*(I54-H54)*Elec_source_E+(G54-F54)*Gas_source_E</f>
        <v>1.617452955285712</v>
      </c>
      <c r="M54" s="50">
        <f>(I54-H54)*Elec_emissions/1000+(G54-F54)*Gas_emissions</f>
        <v>196.91263517096377</v>
      </c>
      <c r="O54" s="16">
        <v>2</v>
      </c>
      <c r="P54" s="17" t="s">
        <v>23</v>
      </c>
      <c r="Q54" s="18">
        <v>794</v>
      </c>
      <c r="R54" s="18">
        <v>129</v>
      </c>
      <c r="S54" s="30">
        <v>41.984806884802552</v>
      </c>
      <c r="T54" s="31">
        <v>33.504579402549098</v>
      </c>
      <c r="U54" s="31">
        <v>296.0102064876383</v>
      </c>
      <c r="V54" s="30">
        <v>1071.2820514627092</v>
      </c>
      <c r="W54" s="37">
        <f t="shared" ref="W54:W56" si="32">(T54-S54)/S54</f>
        <v>-0.20198324373675003</v>
      </c>
      <c r="X54" s="38">
        <f t="shared" si="29"/>
        <v>2.6190713292429906</v>
      </c>
      <c r="Y54" s="49">
        <f>kWh_in_MMBtu*(V54-U54)*Elec_source_E+(T54-S54)*Gas_source_E</f>
        <v>-1.2280796541231513</v>
      </c>
      <c r="Z54" s="50">
        <f>(V54-U54)*Elec_emissions/1000+(T54-S54)*Gas_emissions</f>
        <v>-183.38563169244526</v>
      </c>
      <c r="AB54" s="16">
        <v>2</v>
      </c>
      <c r="AC54" s="17" t="s">
        <v>23</v>
      </c>
      <c r="AD54" s="18">
        <v>661</v>
      </c>
      <c r="AE54" s="18">
        <v>270</v>
      </c>
      <c r="AF54" s="30">
        <v>29.625396981068327</v>
      </c>
      <c r="AG54" s="31">
        <v>22.888205577039074</v>
      </c>
      <c r="AH54" s="31">
        <v>276.39727530067489</v>
      </c>
      <c r="AI54" s="30">
        <v>768.22594688820595</v>
      </c>
      <c r="AJ54" s="37">
        <f t="shared" ref="AJ54:AJ56" si="33">(AG54-AF54)/AF54</f>
        <v>-0.22741269621921206</v>
      </c>
      <c r="AK54" s="38">
        <f t="shared" si="30"/>
        <v>1.7794266280393038</v>
      </c>
      <c r="AL54" s="49">
        <f>kWh_in_MMBtu*(AI54-AH54)*Elec_source_E+(AG54-AF54)*Gas_source_E</f>
        <v>-2.2586281314757324</v>
      </c>
      <c r="AM54" s="50">
        <f>(AI54-AH54)*Elec_emissions/1000+(AG54-AF54)*Gas_emissions</f>
        <v>-315.87329617716011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701</v>
      </c>
      <c r="F55" s="30">
        <v>35.991637518047462</v>
      </c>
      <c r="G55" s="31">
        <v>29.677948248922387</v>
      </c>
      <c r="H55" s="31">
        <v>296.92288748973237</v>
      </c>
      <c r="I55" s="30">
        <v>1159.4175214621839</v>
      </c>
      <c r="J55" s="37">
        <f t="shared" si="31"/>
        <v>-0.17542100622565923</v>
      </c>
      <c r="K55" s="38">
        <f t="shared" si="28"/>
        <v>2.9047765272129005</v>
      </c>
      <c r="L55" s="49">
        <f>kWh_in_MMBtu*(I55-H55)*Elec_source_E+(G55-F55)*Gas_source_E</f>
        <v>2.0352245909528346</v>
      </c>
      <c r="M55" s="50">
        <f>(I55-H55)*Elec_emissions/1000+(G55-F55)*Gas_emissions</f>
        <v>254.71281846843419</v>
      </c>
      <c r="O55" s="16">
        <v>3</v>
      </c>
      <c r="P55" s="17" t="s">
        <v>24</v>
      </c>
      <c r="Q55" s="18">
        <v>794</v>
      </c>
      <c r="R55" s="18">
        <v>280</v>
      </c>
      <c r="S55" s="30">
        <v>42.12984870714444</v>
      </c>
      <c r="T55" s="31">
        <v>36.776607005401367</v>
      </c>
      <c r="U55" s="31">
        <v>304.10041857656989</v>
      </c>
      <c r="V55" s="30">
        <v>739.16727751843018</v>
      </c>
      <c r="W55" s="37">
        <f t="shared" si="32"/>
        <v>-0.12706529612662157</v>
      </c>
      <c r="X55" s="38">
        <f t="shared" si="29"/>
        <v>1.4306683988740192</v>
      </c>
      <c r="Y55" s="49">
        <f>kWh_in_MMBtu*(V55-U55)*Elec_source_E+(T55-S55)*Gas_source_E</f>
        <v>-1.3369710877282159</v>
      </c>
      <c r="Z55" s="50">
        <f>(V55-U55)*Elec_emissions/1000+(T55-S55)*Gas_emissions</f>
        <v>-190.27583980336442</v>
      </c>
      <c r="AB55" s="16">
        <v>3</v>
      </c>
      <c r="AC55" s="17" t="s">
        <v>24</v>
      </c>
      <c r="AD55" s="18">
        <v>661</v>
      </c>
      <c r="AE55" s="18">
        <v>421</v>
      </c>
      <c r="AF55" s="30">
        <v>31.909216774705079</v>
      </c>
      <c r="AG55" s="31">
        <v>24.956750026086006</v>
      </c>
      <c r="AH55" s="31">
        <v>292.14923261012564</v>
      </c>
      <c r="AI55" s="30">
        <v>835.17225911372748</v>
      </c>
      <c r="AJ55" s="37">
        <f t="shared" si="33"/>
        <v>-0.21788271387878125</v>
      </c>
      <c r="AK55" s="38">
        <f t="shared" si="30"/>
        <v>1.858717962912702</v>
      </c>
      <c r="AL55" s="49">
        <f>kWh_in_MMBtu*(AI55-AH55)*Elec_source_E+(AG55-AF55)*Gas_source_E</f>
        <v>-1.9639908693431716</v>
      </c>
      <c r="AM55" s="50">
        <f>(AI55-AH55)*Elec_emissions/1000+(AG55-AF55)*Gas_emissions</f>
        <v>-277.31083349996425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1192</v>
      </c>
      <c r="F56" s="39">
        <v>45.510082171200231</v>
      </c>
      <c r="G56" s="40">
        <v>40.015132885150663</v>
      </c>
      <c r="H56" s="40">
        <v>321.33275970022311</v>
      </c>
      <c r="I56" s="39">
        <v>1105.5602313109582</v>
      </c>
      <c r="J56" s="41">
        <f t="shared" si="31"/>
        <v>-0.1207413615598104</v>
      </c>
      <c r="K56" s="42">
        <f t="shared" si="28"/>
        <v>2.440546280878285</v>
      </c>
      <c r="L56" s="51">
        <f>kWh_in_MMBtu*(I56-H56)*Elec_source_E+(G56-F56)*Gas_source_E</f>
        <v>2.1184638709009871</v>
      </c>
      <c r="M56" s="52">
        <f>(I56-H56)*Elec_emissions/1000+(G56-F56)*Gas_emissions</f>
        <v>267.73200951767569</v>
      </c>
      <c r="O56" s="19">
        <v>4</v>
      </c>
      <c r="P56" s="14" t="s">
        <v>25</v>
      </c>
      <c r="Q56" s="13">
        <v>794</v>
      </c>
      <c r="R56" s="13">
        <v>708</v>
      </c>
      <c r="S56" s="39">
        <v>54.621724574814358</v>
      </c>
      <c r="T56" s="40">
        <v>50.620991506231576</v>
      </c>
      <c r="U56" s="40">
        <v>341.06848220939952</v>
      </c>
      <c r="V56" s="39">
        <v>564.15295047597908</v>
      </c>
      <c r="W56" s="41">
        <f t="shared" si="32"/>
        <v>-7.3244356521608045E-2</v>
      </c>
      <c r="X56" s="42">
        <f t="shared" si="29"/>
        <v>0.6540752954405693</v>
      </c>
      <c r="Y56" s="51">
        <f>kWh_in_MMBtu*(V56-U56)*Elec_source_E+(T56-S56)*Gas_source_E</f>
        <v>-2.0543768689753192</v>
      </c>
      <c r="Z56" s="52">
        <f>(V56-U56)*Elec_emissions/1000+(T56-S56)*Gas_emissions</f>
        <v>-282.16972130088169</v>
      </c>
      <c r="AB56" s="19">
        <v>4</v>
      </c>
      <c r="AC56" s="14" t="s">
        <v>25</v>
      </c>
      <c r="AD56" s="13">
        <v>661</v>
      </c>
      <c r="AE56" s="13">
        <v>484</v>
      </c>
      <c r="AF56" s="39">
        <v>32.181481299797781</v>
      </c>
      <c r="AG56" s="40">
        <v>24.500777712164464</v>
      </c>
      <c r="AH56" s="40">
        <v>292.46314908762548</v>
      </c>
      <c r="AI56" s="39">
        <v>895.52231585916741</v>
      </c>
      <c r="AJ56" s="41">
        <f t="shared" si="33"/>
        <v>-0.23866842909066405</v>
      </c>
      <c r="AK56" s="42">
        <f t="shared" si="30"/>
        <v>2.0620005243493362</v>
      </c>
      <c r="AL56" s="51">
        <f>kWh_in_MMBtu*(AI56-AH56)*Elec_source_E+(AG56-AF56)*Gas_source_E</f>
        <v>-2.1370683254375358</v>
      </c>
      <c r="AM56" s="52">
        <f>(AI56-AH56)*Elec_emissions/1000+(AG56-AF56)*Gas_emissions</f>
        <v>-302.028086071605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Int-12.55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Int-12.55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Int-12.55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245</v>
      </c>
      <c r="F68" s="30">
        <v>30.737243940637612</v>
      </c>
      <c r="G68" s="30">
        <v>23.294498580191394</v>
      </c>
      <c r="H68" s="30">
        <v>252.29663706263509</v>
      </c>
      <c r="I68" s="30">
        <v>226</v>
      </c>
      <c r="J68" s="32">
        <f>(G68-F68)/F68</f>
        <v>-0.24214094714608383</v>
      </c>
      <c r="K68" s="36">
        <f t="shared" ref="K68:K71" si="34">(I68-H68)/H68</f>
        <v>-0.10422904311683984</v>
      </c>
      <c r="L68" s="49">
        <f>kWh_in_MMBtu*(I68-H68)*Elec_source_E+(G68-F68)*Gas_source_E</f>
        <v>-8.384467698662684</v>
      </c>
      <c r="M68" s="50">
        <f>(I68-H68)*Elec_emissions/1000+(G68-F68)*Gas_emissions</f>
        <v>-1130.1467760532917</v>
      </c>
      <c r="O68" s="16">
        <v>1</v>
      </c>
      <c r="P68" s="17" t="s">
        <v>22</v>
      </c>
      <c r="Q68" s="18">
        <v>441</v>
      </c>
      <c r="R68" s="18">
        <v>51</v>
      </c>
      <c r="S68" s="30">
        <v>42.560998818111813</v>
      </c>
      <c r="T68" s="30">
        <v>32.534670331158189</v>
      </c>
      <c r="U68" s="30">
        <v>275.59815260009987</v>
      </c>
      <c r="V68" s="30">
        <v>1144.8454735431271</v>
      </c>
      <c r="W68" s="32">
        <f>(T68-S68)/S68</f>
        <v>-0.23557549788251031</v>
      </c>
      <c r="X68" s="36">
        <f t="shared" ref="X68:X71" si="35">(V68-U68)/U68</f>
        <v>3.1540389975121781</v>
      </c>
      <c r="Y68" s="49">
        <f>kWh_in_MMBtu*(V68-U68)*Elec_source_E+(T68-S68)*Gas_source_E</f>
        <v>-1.9417375831213519</v>
      </c>
      <c r="Z68" s="50">
        <f>(V68-U68)*Elec_emissions/1000+(T68-S68)*Gas_emissions</f>
        <v>-281.78451164091507</v>
      </c>
      <c r="AB68" s="16">
        <v>1</v>
      </c>
      <c r="AC68" s="17" t="s">
        <v>22</v>
      </c>
      <c r="AD68" s="18">
        <v>374</v>
      </c>
      <c r="AE68" s="18">
        <v>194</v>
      </c>
      <c r="AF68" s="30">
        <v>27.628937246043883</v>
      </c>
      <c r="AG68" s="30">
        <v>20.865381264215586</v>
      </c>
      <c r="AH68" s="30">
        <v>246.17098091618823</v>
      </c>
      <c r="AI68" s="30">
        <v>887.24917972722869</v>
      </c>
      <c r="AJ68" s="32">
        <f>(AG68-AF68)/AF68</f>
        <v>-0.24479971566031747</v>
      </c>
      <c r="AK68" s="36">
        <f>(AH68-AG68)/AG68</f>
        <v>10.798058123115863</v>
      </c>
      <c r="AL68" s="49">
        <f>kWh_in_MMBtu*(AI68-AH68)*Elec_source_E+(AG68-AF68)*Gas_source_E</f>
        <v>-0.74430686736080087</v>
      </c>
      <c r="AM68" s="50">
        <f>(AI68-AH68)*Elec_emissions/1000+(AG68-AF68)*Gas_emissions</f>
        <v>-115.06808747929881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283</v>
      </c>
      <c r="F69" s="30">
        <v>31.06876932346669</v>
      </c>
      <c r="G69" s="31">
        <v>23.372522308290218</v>
      </c>
      <c r="H69" s="31">
        <v>254.197802111767</v>
      </c>
      <c r="I69" s="30">
        <v>337</v>
      </c>
      <c r="J69" s="37">
        <f t="shared" ref="J69:J71" si="36">(G69-F69)/F69</f>
        <v>-0.24771650705080825</v>
      </c>
      <c r="K69" s="38">
        <f t="shared" si="34"/>
        <v>0.32573923613952449</v>
      </c>
      <c r="L69" s="49">
        <f>kWh_in_MMBtu*(I69-H69)*Elec_source_E+(G69-F69)*Gas_source_E</f>
        <v>-7.5328351912902178</v>
      </c>
      <c r="M69" s="50">
        <f>(I69-H69)*Elec_emissions/1000+(G69-F69)*Gas_emissions</f>
        <v>-1017.7933770470186</v>
      </c>
      <c r="O69" s="16">
        <v>2</v>
      </c>
      <c r="P69" s="17" t="s">
        <v>23</v>
      </c>
      <c r="Q69" s="18">
        <v>441</v>
      </c>
      <c r="R69" s="18">
        <v>76</v>
      </c>
      <c r="S69" s="30">
        <v>41.400521977610445</v>
      </c>
      <c r="T69" s="31">
        <v>33.761964978539744</v>
      </c>
      <c r="U69" s="31">
        <v>276.85932198487097</v>
      </c>
      <c r="V69" s="30">
        <v>856.1761641277767</v>
      </c>
      <c r="W69" s="37">
        <f t="shared" ref="W69:W71" si="37">(T69-S69)/S69</f>
        <v>-0.18450388145351551</v>
      </c>
      <c r="X69" s="38">
        <f t="shared" si="35"/>
        <v>2.0924592243802524</v>
      </c>
      <c r="Y69" s="49">
        <f>kWh_in_MMBtu*(V69-U69)*Elec_source_E+(T69-S69)*Gas_source_E</f>
        <v>-2.3365953146460976</v>
      </c>
      <c r="Z69" s="50">
        <f>(V69-U69)*Elec_emissions/1000+(T69-S69)*Gas_emissions</f>
        <v>-328.39276154861216</v>
      </c>
      <c r="AB69" s="16">
        <v>2</v>
      </c>
      <c r="AC69" s="17" t="s">
        <v>23</v>
      </c>
      <c r="AD69" s="18">
        <v>374</v>
      </c>
      <c r="AE69" s="18">
        <v>207</v>
      </c>
      <c r="AF69" s="30">
        <v>27.275468832090198</v>
      </c>
      <c r="AG69" s="31">
        <v>19.558040941435291</v>
      </c>
      <c r="AH69" s="31">
        <v>245.87763056415398</v>
      </c>
      <c r="AI69" s="30">
        <v>1025.2848069435777</v>
      </c>
      <c r="AJ69" s="37">
        <f t="shared" ref="AJ69:AK71" si="38">(AG69-AF69)/AF69</f>
        <v>-0.28294391338106645</v>
      </c>
      <c r="AK69" s="38">
        <f t="shared" si="38"/>
        <v>11.571690145266153</v>
      </c>
      <c r="AL69" s="49">
        <f>kWh_in_MMBtu*(AI69-AH69)*Elec_source_E+(AG69-AF69)*Gas_source_E</f>
        <v>-0.3538738002956503</v>
      </c>
      <c r="AM69" s="50">
        <f>(AI69-AH69)*Elec_emissions/1000+(AG69-AF69)*Gas_emissions</f>
        <v>-65.582898239529641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439</v>
      </c>
      <c r="F70" s="30">
        <v>34.608384722325575</v>
      </c>
      <c r="G70" s="31">
        <v>26.563881980284123</v>
      </c>
      <c r="H70" s="31">
        <v>272.84752289186548</v>
      </c>
      <c r="I70" s="30">
        <v>564</v>
      </c>
      <c r="J70" s="37">
        <f t="shared" si="36"/>
        <v>-0.23244375045484314</v>
      </c>
      <c r="K70" s="38">
        <f t="shared" si="34"/>
        <v>1.0670885849439198</v>
      </c>
      <c r="L70" s="49">
        <f>kWh_in_MMBtu*(I70-H70)*Elec_source_E+(G70-F70)*Gas_source_E</f>
        <v>-5.7583453587087403</v>
      </c>
      <c r="M70" s="50">
        <f>(I70-H70)*Elec_emissions/1000+(G70-F70)*Gas_emissions</f>
        <v>-783.25539597399757</v>
      </c>
      <c r="O70" s="16">
        <v>3</v>
      </c>
      <c r="P70" s="17" t="s">
        <v>24</v>
      </c>
      <c r="Q70" s="18">
        <v>441</v>
      </c>
      <c r="R70" s="18">
        <v>176</v>
      </c>
      <c r="S70" s="30">
        <v>41.762380299276131</v>
      </c>
      <c r="T70" s="31">
        <v>35.553142102507699</v>
      </c>
      <c r="U70" s="31">
        <v>288.53182243689116</v>
      </c>
      <c r="V70" s="30">
        <v>853.56748180440775</v>
      </c>
      <c r="W70" s="37">
        <f t="shared" si="37"/>
        <v>-0.14868017944073117</v>
      </c>
      <c r="X70" s="38">
        <f t="shared" si="35"/>
        <v>1.9583131406280272</v>
      </c>
      <c r="Y70" s="49">
        <f>kWh_in_MMBtu*(V70-U70)*Elec_source_E+(T70-S70)*Gas_source_E</f>
        <v>-0.92628788697212894</v>
      </c>
      <c r="Z70" s="50">
        <f>(V70-U70)*Elec_emissions/1000+(T70-S70)*Gas_emissions</f>
        <v>-137.8681116683473</v>
      </c>
      <c r="AB70" s="16">
        <v>3</v>
      </c>
      <c r="AC70" s="17" t="s">
        <v>24</v>
      </c>
      <c r="AD70" s="18">
        <v>374</v>
      </c>
      <c r="AE70" s="18">
        <v>263</v>
      </c>
      <c r="AF70" s="30">
        <v>29.820920001628611</v>
      </c>
      <c r="AG70" s="31">
        <v>20.54825543461358</v>
      </c>
      <c r="AH70" s="31">
        <v>262.35156578188651</v>
      </c>
      <c r="AI70" s="30">
        <v>1206.5830887294981</v>
      </c>
      <c r="AJ70" s="37">
        <f t="shared" si="38"/>
        <v>-0.31094495295613356</v>
      </c>
      <c r="AK70" s="38">
        <f t="shared" si="38"/>
        <v>11.767583438735862</v>
      </c>
      <c r="AL70" s="49">
        <f>kWh_in_MMBtu*(AI70-AH70)*Elec_source_E+(AG70-AF70)*Gas_source_E</f>
        <v>-0.3449984274536817</v>
      </c>
      <c r="AM70" s="50">
        <f>(AI70-AH70)*Elec_emissions/1000+(AG70-AF70)*Gas_emissions</f>
        <v>-68.162580780855023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680</v>
      </c>
      <c r="F71" s="39">
        <v>46.090141179374434</v>
      </c>
      <c r="G71" s="40">
        <v>38.535910167438736</v>
      </c>
      <c r="H71" s="40">
        <v>308.20656113547346</v>
      </c>
      <c r="I71" s="39">
        <v>775</v>
      </c>
      <c r="J71" s="41">
        <f t="shared" si="36"/>
        <v>-0.16390123394363248</v>
      </c>
      <c r="K71" s="42">
        <f t="shared" si="34"/>
        <v>1.5145473773978015</v>
      </c>
      <c r="L71" s="51">
        <f>kWh_in_MMBtu*(I71-H71)*Elec_source_E+(G71-F71)*Gas_source_E</f>
        <v>-3.4080351726136788</v>
      </c>
      <c r="M71" s="52">
        <f>(I71-H71)*Elec_emissions/1000+(G71-F71)*Gas_emissions</f>
        <v>-470.31143669573589</v>
      </c>
      <c r="O71" s="19">
        <v>4</v>
      </c>
      <c r="P71" s="14" t="s">
        <v>25</v>
      </c>
      <c r="Q71" s="13">
        <v>441</v>
      </c>
      <c r="R71" s="13">
        <v>399</v>
      </c>
      <c r="S71" s="39">
        <v>57.723127220296696</v>
      </c>
      <c r="T71" s="40">
        <v>52.671432167653322</v>
      </c>
      <c r="U71" s="40">
        <v>341.51077669996209</v>
      </c>
      <c r="V71" s="39">
        <v>660.75767985275684</v>
      </c>
      <c r="W71" s="41">
        <f t="shared" si="37"/>
        <v>-8.7515962767642452E-2</v>
      </c>
      <c r="X71" s="42">
        <f t="shared" si="35"/>
        <v>0.93480769842081002</v>
      </c>
      <c r="Y71" s="51">
        <f>kWh_in_MMBtu*(V71-U71)*Elec_source_E+(T71-S71)*Gas_source_E</f>
        <v>-2.205722769166234</v>
      </c>
      <c r="Z71" s="52">
        <f>(V71-U71)*Elec_emissions/1000+(T71-S71)*Gas_emissions</f>
        <v>-304.78396975483327</v>
      </c>
      <c r="AB71" s="19">
        <v>4</v>
      </c>
      <c r="AC71" s="14" t="s">
        <v>25</v>
      </c>
      <c r="AD71" s="13">
        <v>374</v>
      </c>
      <c r="AE71" s="13">
        <v>281</v>
      </c>
      <c r="AF71" s="39">
        <v>29.572128971801458</v>
      </c>
      <c r="AG71" s="40">
        <v>18.464475014109187</v>
      </c>
      <c r="AH71" s="40">
        <v>260.91694544070049</v>
      </c>
      <c r="AI71" s="39">
        <v>1430.4447027508083</v>
      </c>
      <c r="AJ71" s="41">
        <f t="shared" si="38"/>
        <v>-0.37561225193776171</v>
      </c>
      <c r="AK71" s="42">
        <f t="shared" si="38"/>
        <v>13.130753527588899</v>
      </c>
      <c r="AL71" s="51">
        <f>kWh_in_MMBtu*(AI71-AH71)*Elec_source_E+(AG71-AF71)*Gas_source_E</f>
        <v>-1.5847715145397956E-2</v>
      </c>
      <c r="AM71" s="52">
        <f>(AI71-AH71)*Elec_emissions/1000+(AG71-AF71)*Gas_emissions</f>
        <v>-28.934765405681901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BM71"/>
  <sheetViews>
    <sheetView workbookViewId="0">
      <selection activeCell="N13" sqref="N1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81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Int-13.55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Int-13.55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Int-13.55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Int-13.55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2448</v>
      </c>
      <c r="F8" s="30">
        <v>34.911558933337467</v>
      </c>
      <c r="G8" s="30">
        <v>27.520302267023791</v>
      </c>
      <c r="H8" s="30">
        <v>289.61025112300138</v>
      </c>
      <c r="I8" s="30">
        <v>861.19259529264787</v>
      </c>
      <c r="J8" s="32">
        <f>(G8-F8)/F8</f>
        <v>-0.21171373871980481</v>
      </c>
      <c r="K8" s="36">
        <f>(I8-H8)/H8</f>
        <v>1.9736260783354929</v>
      </c>
      <c r="L8" s="49">
        <f>kWh_in_MMBtu*(I8-H8)*Elec_source_E+(G8-F8)*Gas_source_E</f>
        <v>-2.1470032573818045</v>
      </c>
      <c r="M8" s="50">
        <f>(I8-H8)*Elec_emissions/1000+(G8-F8)*Gas_emissions</f>
        <v>-302.64670315385717</v>
      </c>
      <c r="N8" s="6"/>
      <c r="O8" s="16">
        <v>1</v>
      </c>
      <c r="P8" s="17" t="s">
        <v>22</v>
      </c>
      <c r="Q8" s="18">
        <v>7241</v>
      </c>
      <c r="R8" s="18">
        <v>2090</v>
      </c>
      <c r="S8" s="30">
        <v>32.464043545643364</v>
      </c>
      <c r="T8" s="30">
        <v>25.808521368258912</v>
      </c>
      <c r="U8" s="30">
        <v>277.56544015664349</v>
      </c>
      <c r="V8" s="30">
        <v>776.46182281654126</v>
      </c>
      <c r="W8" s="32">
        <f>(T8-S8)/S8</f>
        <v>-0.2050121134179422</v>
      </c>
      <c r="X8" s="36">
        <f t="shared" ref="X8:X11" si="0">(V8-U8)/U8</f>
        <v>1.797400938597927</v>
      </c>
      <c r="Y8" s="49">
        <f>kWh_in_MMBtu*(V8-U8)*Elec_source_E+(T8-S8)*Gas_source_E</f>
        <v>-2.0965371348677477</v>
      </c>
      <c r="Z8" s="50">
        <f>(V8-U8)*Elec_emissions/1000+(T8-S8)*Gas_emissions</f>
        <v>-294.1752608957305</v>
      </c>
      <c r="AA8" s="6"/>
      <c r="AB8" s="16">
        <v>1</v>
      </c>
      <c r="AC8" s="17" t="s">
        <v>22</v>
      </c>
      <c r="AD8" s="18">
        <v>2476</v>
      </c>
      <c r="AE8" s="18">
        <v>290</v>
      </c>
      <c r="AF8" s="30">
        <v>44.81901535779258</v>
      </c>
      <c r="AG8" s="30">
        <v>32.0888199534661</v>
      </c>
      <c r="AH8" s="30">
        <v>335.03013285332042</v>
      </c>
      <c r="AI8" s="30">
        <v>1574.4364234385428</v>
      </c>
      <c r="AJ8" s="32">
        <f>(AG8-AF8)/AF8</f>
        <v>-0.28403558852644695</v>
      </c>
      <c r="AK8" s="36">
        <f t="shared" ref="AK8:AK11" si="1">(AI8-AH8)/AH8</f>
        <v>3.699387514877198</v>
      </c>
      <c r="AL8" s="49">
        <f>kWh_in_MMBtu*(AI8-AH8)*Elec_source_E+(AG8-AF8)*Gas_source_E</f>
        <v>-1.0619588162327585</v>
      </c>
      <c r="AM8" s="50">
        <f>(AI8-AH8)*Elec_emissions/1000+(AG8-AF8)*Gas_emissions</f>
        <v>-171.61693752741849</v>
      </c>
      <c r="AO8" s="16">
        <v>1</v>
      </c>
      <c r="AP8" s="17" t="s">
        <v>22</v>
      </c>
      <c r="AQ8" s="18">
        <v>211</v>
      </c>
      <c r="AR8" s="18">
        <v>60</v>
      </c>
      <c r="AS8" s="30">
        <v>61.580441816030763</v>
      </c>
      <c r="AT8" s="30">
        <v>55.046980042965679</v>
      </c>
      <c r="AU8" s="30">
        <v>438.73949165257204</v>
      </c>
      <c r="AV8" s="30">
        <v>400.44396224351442</v>
      </c>
      <c r="AW8" s="32">
        <f>(AT8-AS8)/AS8</f>
        <v>-0.10609637703775419</v>
      </c>
      <c r="AX8" s="36">
        <f>(AU8-AT8)/AT8</f>
        <v>6.9702735973912429</v>
      </c>
      <c r="AY8" s="49">
        <f>kWh_in_MMBtu*(AV8-AU8)*Elec_source_E+(AT8-AS8)*Gas_source_E</f>
        <v>-7.5174025470259433</v>
      </c>
      <c r="AZ8" s="50">
        <f>(AV8-AU8)*Elec_emissions/1000+(AT8-AS8)*Gas_emissions</f>
        <v>-1012.9373696721491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3049</v>
      </c>
      <c r="F9" s="30">
        <v>35.261192037263541</v>
      </c>
      <c r="G9" s="31">
        <v>27.642945513999095</v>
      </c>
      <c r="H9" s="31">
        <v>292.97049112124932</v>
      </c>
      <c r="I9" s="30">
        <v>892.13571220695508</v>
      </c>
      <c r="J9" s="37">
        <f t="shared" ref="J9:J11" si="2">(G9-F9)/F9</f>
        <v>-0.21605187128142431</v>
      </c>
      <c r="K9" s="38">
        <f t="shared" ref="K9:K11" si="3">(I9-H9)/H9</f>
        <v>2.0451384669923431</v>
      </c>
      <c r="L9" s="49">
        <f>kWh_in_MMBtu*(I9-H9)*Elec_source_E+(G9-F9)*Gas_source_E</f>
        <v>-2.1092487894078458</v>
      </c>
      <c r="M9" s="50">
        <f>(I9-H9)*Elec_emissions/1000+(G9-F9)*Gas_emissions</f>
        <v>-298.18705472293664</v>
      </c>
      <c r="N9" s="6"/>
      <c r="O9" s="16">
        <v>2</v>
      </c>
      <c r="P9" s="17" t="s">
        <v>23</v>
      </c>
      <c r="Q9" s="18">
        <v>7241</v>
      </c>
      <c r="R9" s="18">
        <v>2420</v>
      </c>
      <c r="S9" s="30">
        <v>32.958668165123797</v>
      </c>
      <c r="T9" s="31">
        <v>25.719703570633087</v>
      </c>
      <c r="U9" s="31">
        <v>280.55127398546745</v>
      </c>
      <c r="V9" s="30">
        <v>843.96793395004261</v>
      </c>
      <c r="W9" s="37">
        <f t="shared" ref="W9:W11" si="4">(T9-S9)/S9</f>
        <v>-0.21963765520570511</v>
      </c>
      <c r="X9" s="38">
        <f t="shared" si="0"/>
        <v>2.0082484458572094</v>
      </c>
      <c r="Y9" s="49">
        <f>kWh_in_MMBtu*(V9-U9)*Elec_source_E+(T9-S9)*Gas_source_E</f>
        <v>-2.0654281459363535</v>
      </c>
      <c r="Z9" s="50">
        <f>(V9-U9)*Elec_emissions/1000+(T9-S9)*Gas_emissions</f>
        <v>-291.45818791471595</v>
      </c>
      <c r="AA9" s="6"/>
      <c r="AB9" s="16">
        <v>2</v>
      </c>
      <c r="AC9" s="17" t="s">
        <v>23</v>
      </c>
      <c r="AD9" s="18">
        <v>2476</v>
      </c>
      <c r="AE9" s="18">
        <v>547</v>
      </c>
      <c r="AF9" s="30">
        <v>40.831141388132259</v>
      </c>
      <c r="AG9" s="31">
        <v>31.450874744898631</v>
      </c>
      <c r="AH9" s="31">
        <v>323.95426504706268</v>
      </c>
      <c r="AI9" s="30">
        <v>1177.1482382848399</v>
      </c>
      <c r="AJ9" s="37">
        <f t="shared" ref="AJ9:AJ11" si="5">(AG9-AF9)/AF9</f>
        <v>-0.22973314789480859</v>
      </c>
      <c r="AK9" s="38">
        <f t="shared" si="1"/>
        <v>2.6336864961905313</v>
      </c>
      <c r="AL9" s="49">
        <f>kWh_in_MMBtu*(AI9-AH9)*Elec_source_E+(AG9-AF9)*Gas_source_E</f>
        <v>-1.4035022710787022</v>
      </c>
      <c r="AM9" s="50">
        <f>(AI9-AH9)*Elec_emissions/1000+(AG9-AF9)*Gas_emissions</f>
        <v>-208.82898165705569</v>
      </c>
      <c r="AO9" s="16">
        <v>2</v>
      </c>
      <c r="AP9" s="17" t="s">
        <v>23</v>
      </c>
      <c r="AQ9" s="18">
        <v>211</v>
      </c>
      <c r="AR9" s="18">
        <v>67</v>
      </c>
      <c r="AS9" s="30">
        <v>61.513461394620997</v>
      </c>
      <c r="AT9" s="31">
        <v>54.829309355882302</v>
      </c>
      <c r="AU9" s="31">
        <v>438.36908234292997</v>
      </c>
      <c r="AV9" s="30">
        <v>398.15474350497698</v>
      </c>
      <c r="AW9" s="37">
        <f t="shared" ref="AW9:AX11" si="6">(AT9-AS9)/AS9</f>
        <v>-0.10866161466444783</v>
      </c>
      <c r="AX9" s="38">
        <f t="shared" si="6"/>
        <v>6.995159659910982</v>
      </c>
      <c r="AY9" s="49">
        <f>kWh_in_MMBtu*(AV9-AU9)*Elec_source_E+(AT9-AS9)*Gas_source_E</f>
        <v>-7.7014930932164525</v>
      </c>
      <c r="AZ9" s="50">
        <f>(AV9-AU9)*Elec_emissions/1000+(AT9-AS9)*Gas_emissions</f>
        <v>-1037.7202939769568</v>
      </c>
      <c r="BA9" s="6"/>
      <c r="BB9" s="16">
        <v>2</v>
      </c>
      <c r="BC9" s="17" t="s">
        <v>23</v>
      </c>
      <c r="BD9" s="18">
        <v>72</v>
      </c>
      <c r="BE9" s="18">
        <v>15</v>
      </c>
      <c r="BF9" s="30">
        <v>86.357420617920141</v>
      </c>
      <c r="BG9" s="31">
        <v>77.631067929835183</v>
      </c>
      <c r="BH9" s="31">
        <v>517.28219240918611</v>
      </c>
      <c r="BI9" s="30">
        <v>476.19548021722829</v>
      </c>
      <c r="BJ9" s="37">
        <f t="shared" ref="BJ9:BK11" si="7">(BG9-BF9)/BF9</f>
        <v>-0.10104925118935455</v>
      </c>
      <c r="BK9" s="38">
        <f t="shared" si="7"/>
        <v>5.6633398999060294</v>
      </c>
      <c r="BL9" s="49">
        <f>kWh_in_MMBtu*(BI9-BH9)*Elec_source_E+(BG9-BF9)*Gas_source_E</f>
        <v>-9.9365110808527675</v>
      </c>
      <c r="BM9" s="50">
        <f>(BI9-BH9)*Elec_emissions/1000+(BG9-BF9)*Gas_emissions</f>
        <v>-1339.1201622485398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5073</v>
      </c>
      <c r="F10" s="30">
        <v>37.275861358834035</v>
      </c>
      <c r="G10" s="31">
        <v>30.105633480135157</v>
      </c>
      <c r="H10" s="31">
        <v>304.7837598468779</v>
      </c>
      <c r="I10" s="30">
        <v>874.24363579426631</v>
      </c>
      <c r="J10" s="37">
        <f t="shared" si="2"/>
        <v>-0.19235579319482579</v>
      </c>
      <c r="K10" s="38">
        <f t="shared" si="3"/>
        <v>1.8684062308092879</v>
      </c>
      <c r="L10" s="49">
        <f>kWh_in_MMBtu*(I10-H10)*Elec_source_E+(G10-F10)*Gas_source_E</f>
        <v>-1.9280256198029591</v>
      </c>
      <c r="M10" s="50">
        <f>(I10-H10)*Elec_emissions/1000+(G10-F10)*Gas_emissions</f>
        <v>-273.06622429448646</v>
      </c>
      <c r="N10" s="6"/>
      <c r="O10" s="16">
        <v>3</v>
      </c>
      <c r="P10" s="17" t="s">
        <v>24</v>
      </c>
      <c r="Q10" s="18">
        <v>7241</v>
      </c>
      <c r="R10" s="18">
        <v>3780</v>
      </c>
      <c r="S10" s="30">
        <v>34.840119368393623</v>
      </c>
      <c r="T10" s="31">
        <v>27.821930265563989</v>
      </c>
      <c r="U10" s="31">
        <v>291.39406480582227</v>
      </c>
      <c r="V10" s="30">
        <v>858.81208330359777</v>
      </c>
      <c r="W10" s="37">
        <f t="shared" si="4"/>
        <v>-0.20143986961182511</v>
      </c>
      <c r="X10" s="38">
        <f t="shared" si="0"/>
        <v>1.9472531771568125</v>
      </c>
      <c r="Y10" s="49">
        <f>kWh_in_MMBtu*(V10-U10)*Elec_source_E+(T10-S10)*Gas_source_E</f>
        <v>-1.7834136776441936</v>
      </c>
      <c r="Z10" s="50">
        <f>(V10-U10)*Elec_emissions/1000+(T10-S10)*Gas_emissions</f>
        <v>-253.51672754810693</v>
      </c>
      <c r="AA10" s="6"/>
      <c r="AB10" s="16">
        <v>3</v>
      </c>
      <c r="AC10" s="17" t="s">
        <v>24</v>
      </c>
      <c r="AD10" s="18">
        <v>2476</v>
      </c>
      <c r="AE10" s="18">
        <v>1151</v>
      </c>
      <c r="AF10" s="30">
        <v>40.843036792048018</v>
      </c>
      <c r="AG10" s="31">
        <v>33.138409827503196</v>
      </c>
      <c r="AH10" s="31">
        <v>328.37283256901827</v>
      </c>
      <c r="AI10" s="30">
        <v>980.31869235304248</v>
      </c>
      <c r="AJ10" s="37">
        <f t="shared" si="5"/>
        <v>-0.1886399144062883</v>
      </c>
      <c r="AK10" s="38">
        <f t="shared" si="1"/>
        <v>1.9853830619407178</v>
      </c>
      <c r="AL10" s="49">
        <f>kWh_in_MMBtu*(AI10-AH10)*Elec_source_E+(AG10-AF10)*Gas_source_E</f>
        <v>-1.6577158369633729</v>
      </c>
      <c r="AM10" s="50">
        <f>(AI10-AH10)*Elec_emissions/1000+(AG10-AF10)*Gas_emissions</f>
        <v>-238.50161168027807</v>
      </c>
      <c r="AO10" s="16">
        <v>3</v>
      </c>
      <c r="AP10" s="17" t="s">
        <v>24</v>
      </c>
      <c r="AQ10" s="18">
        <v>211</v>
      </c>
      <c r="AR10" s="18">
        <v>108</v>
      </c>
      <c r="AS10" s="30">
        <v>67.849259792767825</v>
      </c>
      <c r="AT10" s="31">
        <v>61.762207138661829</v>
      </c>
      <c r="AU10" s="31">
        <v>453.90155072737389</v>
      </c>
      <c r="AV10" s="30">
        <v>410.07625077963115</v>
      </c>
      <c r="AW10" s="37">
        <f t="shared" si="6"/>
        <v>-8.9714356099059839E-2</v>
      </c>
      <c r="AX10" s="38">
        <f t="shared" si="6"/>
        <v>6.3491795671797027</v>
      </c>
      <c r="AY10" s="49">
        <f>kWh_in_MMBtu*(AV10-AU10)*Elec_source_E+(AT10-AS10)*Gas_source_E</f>
        <v>-7.0879877116355194</v>
      </c>
      <c r="AZ10" s="50">
        <f>(AV10-AU10)*Elec_emissions/1000+(AT10-AS10)*Gas_emissions</f>
        <v>-954.89875650191573</v>
      </c>
      <c r="BA10" s="6"/>
      <c r="BB10" s="16">
        <v>3</v>
      </c>
      <c r="BC10" s="17" t="s">
        <v>24</v>
      </c>
      <c r="BD10" s="18">
        <v>72</v>
      </c>
      <c r="BE10" s="18">
        <v>34</v>
      </c>
      <c r="BF10" s="30">
        <v>90.198178105030905</v>
      </c>
      <c r="BG10" s="31">
        <v>80.775122307713289</v>
      </c>
      <c r="BH10" s="31">
        <v>521.17502857979889</v>
      </c>
      <c r="BI10" s="30">
        <v>473.33057394580277</v>
      </c>
      <c r="BJ10" s="37">
        <f t="shared" si="7"/>
        <v>-0.1044705779571842</v>
      </c>
      <c r="BK10" s="38">
        <f t="shared" si="7"/>
        <v>5.4521725710841968</v>
      </c>
      <c r="BL10" s="49">
        <f>kWh_in_MMBtu*(BI10-BH10)*Elec_source_E+(BG10-BF10)*Gas_source_E</f>
        <v>-10.765784310703777</v>
      </c>
      <c r="BM10" s="50">
        <f>(BI10-BH10)*Elec_emissions/1000+(BG10-BF10)*Gas_emissions</f>
        <v>-1450.8030872907518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7901</v>
      </c>
      <c r="F11" s="39">
        <v>42.474618294841434</v>
      </c>
      <c r="G11" s="40">
        <v>35.819888477995001</v>
      </c>
      <c r="H11" s="40">
        <v>318.99787876333858</v>
      </c>
      <c r="I11" s="39">
        <v>817.9795828547808</v>
      </c>
      <c r="J11" s="41">
        <f t="shared" si="2"/>
        <v>-0.15667544722007906</v>
      </c>
      <c r="K11" s="42">
        <f t="shared" si="3"/>
        <v>1.564216370421798</v>
      </c>
      <c r="L11" s="51">
        <f>kWh_in_MMBtu*(I11-H11)*Elec_source_E+(G11-F11)*Gas_source_E</f>
        <v>-2.0947913420129352</v>
      </c>
      <c r="M11" s="52">
        <f>(I11-H11)*Elec_emissions/1000+(G11-F11)*Gas_emissions</f>
        <v>-293.9417740854218</v>
      </c>
      <c r="N11" s="6"/>
      <c r="O11" s="19">
        <v>4</v>
      </c>
      <c r="P11" s="14" t="s">
        <v>25</v>
      </c>
      <c r="Q11" s="13">
        <v>7241</v>
      </c>
      <c r="R11" s="13">
        <v>6184</v>
      </c>
      <c r="S11" s="39">
        <v>41.47356735386613</v>
      </c>
      <c r="T11" s="40">
        <v>35.326094903796573</v>
      </c>
      <c r="U11" s="40">
        <v>310.33847523401704</v>
      </c>
      <c r="V11" s="39">
        <v>778.55396526327229</v>
      </c>
      <c r="W11" s="41">
        <f t="shared" si="4"/>
        <v>-0.14822627621147944</v>
      </c>
      <c r="X11" s="42">
        <f t="shared" si="0"/>
        <v>1.508725238390721</v>
      </c>
      <c r="Y11" s="51">
        <f>kWh_in_MMBtu*(V11-U11)*Elec_source_E+(T11-S11)*Gas_source_E</f>
        <v>-1.8599660600660961</v>
      </c>
      <c r="Z11" s="52">
        <f>(V11-U11)*Elec_emissions/1000+(T11-S11)*Gas_emissions</f>
        <v>-261.56772713410419</v>
      </c>
      <c r="AA11" s="6"/>
      <c r="AB11" s="19">
        <v>4</v>
      </c>
      <c r="AC11" s="14" t="s">
        <v>25</v>
      </c>
      <c r="AD11" s="13">
        <v>2476</v>
      </c>
      <c r="AE11" s="13">
        <v>1479</v>
      </c>
      <c r="AF11" s="39">
        <v>39.508619960004836</v>
      </c>
      <c r="AG11" s="40">
        <v>30.754986143427171</v>
      </c>
      <c r="AH11" s="40">
        <v>324.91406304227087</v>
      </c>
      <c r="AI11" s="39">
        <v>1029.0734281144282</v>
      </c>
      <c r="AJ11" s="41">
        <f t="shared" si="5"/>
        <v>-0.22156263178615448</v>
      </c>
      <c r="AK11" s="42">
        <f t="shared" si="1"/>
        <v>2.1672172588619141</v>
      </c>
      <c r="AL11" s="51">
        <f>kWh_in_MMBtu*(AI11-AH11)*Elec_source_E+(AG11-AF11)*Gas_source_E</f>
        <v>-2.261309142179603</v>
      </c>
      <c r="AM11" s="52">
        <f>(AI11-AH11)*Elec_emissions/1000+(AG11-AF11)*Gas_emissions</f>
        <v>-321.10001777696004</v>
      </c>
      <c r="AO11" s="19">
        <v>4</v>
      </c>
      <c r="AP11" s="14" t="s">
        <v>25</v>
      </c>
      <c r="AQ11" s="13">
        <v>211</v>
      </c>
      <c r="AR11" s="13">
        <v>186</v>
      </c>
      <c r="AS11" s="39">
        <v>89.244822052461771</v>
      </c>
      <c r="AT11" s="40">
        <v>82.933093030853996</v>
      </c>
      <c r="AU11" s="40">
        <v>521.71547668755261</v>
      </c>
      <c r="AV11" s="39">
        <v>548.33772220473486</v>
      </c>
      <c r="AW11" s="41">
        <f t="shared" si="6"/>
        <v>-7.072375602808062E-2</v>
      </c>
      <c r="AX11" s="42">
        <f t="shared" si="6"/>
        <v>5.2907996991436974</v>
      </c>
      <c r="AY11" s="51">
        <f>kWh_in_MMBtu*(AV11-AU11)*Elec_source_E+(AT11-AS11)*Gas_source_E</f>
        <v>-6.6045429822309103</v>
      </c>
      <c r="AZ11" s="52">
        <f>(AV11-AU11)*Elec_emissions/1000+(AT11-AS11)*Gas_emissions</f>
        <v>-891.31441867407921</v>
      </c>
      <c r="BA11" s="6"/>
      <c r="BB11" s="19">
        <v>4</v>
      </c>
      <c r="BC11" s="14" t="s">
        <v>25</v>
      </c>
      <c r="BD11" s="13">
        <v>72</v>
      </c>
      <c r="BE11" s="13">
        <v>52</v>
      </c>
      <c r="BF11" s="39">
        <v>78.589092473648094</v>
      </c>
      <c r="BG11" s="40">
        <v>70.080541724869661</v>
      </c>
      <c r="BH11" s="40">
        <v>455.42560304962711</v>
      </c>
      <c r="BI11" s="39">
        <v>467.08743146556583</v>
      </c>
      <c r="BJ11" s="41">
        <f t="shared" si="7"/>
        <v>-0.10826630618786515</v>
      </c>
      <c r="BK11" s="42">
        <f t="shared" si="7"/>
        <v>5.4986027767534944</v>
      </c>
      <c r="BL11" s="51">
        <f>kWh_in_MMBtu*(BI11-BH11)*Elec_source_E+(BG11-BF11)*Gas_source_E</f>
        <v>-9.1537511887986742</v>
      </c>
      <c r="BM11" s="52">
        <f>(BI11-BH11)*Elec_emissions/1000+(BG11-BF11)*Gas_emissions</f>
        <v>-1234.7639285808114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Int-13.55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Int-13.55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Int-13.55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Int-13.55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Int-13.55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822</v>
      </c>
      <c r="F23" s="30">
        <v>45.755963228197942</v>
      </c>
      <c r="G23" s="30">
        <v>36.515305039317361</v>
      </c>
      <c r="H23" s="30">
        <v>313.01948751175962</v>
      </c>
      <c r="I23" s="30">
        <v>996.17480022480697</v>
      </c>
      <c r="J23" s="32">
        <f>(G23-F23)/F23</f>
        <v>-0.20195527614170861</v>
      </c>
      <c r="K23" s="36">
        <f t="shared" ref="K23:K26" si="8">(I23-H23)/H23</f>
        <v>2.1824689515133855</v>
      </c>
      <c r="L23" s="49">
        <f>kWh_in_MMBtu*(I23-H23)*Elec_source_E+(G23-F23)*Gas_source_E</f>
        <v>-3.0093220726561203</v>
      </c>
      <c r="M23" s="50">
        <f>(I23-H23)*Elec_emissions/1000+(G23-F23)*Gas_emissions</f>
        <v>-421.49755791077212</v>
      </c>
      <c r="N23" s="6"/>
      <c r="O23" s="16">
        <v>1</v>
      </c>
      <c r="P23" s="17" t="s">
        <v>22</v>
      </c>
      <c r="Q23" s="18">
        <v>3779</v>
      </c>
      <c r="R23" s="18">
        <v>613</v>
      </c>
      <c r="S23" s="30">
        <v>42.776185657084177</v>
      </c>
      <c r="T23" s="30">
        <v>35.338764231810934</v>
      </c>
      <c r="U23" s="30">
        <v>293.71001999933151</v>
      </c>
      <c r="V23" s="30">
        <v>747.65199113870074</v>
      </c>
      <c r="W23" s="32">
        <f>(T23-S23)/S23</f>
        <v>-0.17386827065169916</v>
      </c>
      <c r="X23" s="36">
        <f t="shared" ref="X23:X26" si="9">(V23-U23)/U23</f>
        <v>1.5455447217646929</v>
      </c>
      <c r="Y23" s="49">
        <f>kWh_in_MMBtu*(V23-U23)*Elec_source_E+(T23-S23)*Gas_source_E</f>
        <v>-3.4135812746152689</v>
      </c>
      <c r="Z23" s="50">
        <f>(V23-U23)*Elec_emissions/1000+(T23-S23)*Gas_emissions</f>
        <v>-470.76493029463563</v>
      </c>
      <c r="AA23" s="6"/>
      <c r="AB23" s="16">
        <v>1</v>
      </c>
      <c r="AC23" s="17" t="s">
        <v>22</v>
      </c>
      <c r="AD23" s="18">
        <v>1341</v>
      </c>
      <c r="AE23" s="18">
        <v>184</v>
      </c>
      <c r="AF23" s="30">
        <v>49.787419630747401</v>
      </c>
      <c r="AG23" s="30">
        <v>34.569904998546214</v>
      </c>
      <c r="AH23" s="30">
        <v>344.66716863660201</v>
      </c>
      <c r="AI23" s="30">
        <v>1891.2815024524318</v>
      </c>
      <c r="AJ23" s="32">
        <f>(AG23-AF23)/AF23</f>
        <v>-0.3056497955721178</v>
      </c>
      <c r="AK23" s="36">
        <f t="shared" ref="AK23:AK26" si="10">(AI23-AH23)/AH23</f>
        <v>4.4872690948016993</v>
      </c>
      <c r="AL23" s="49">
        <f>kWh_in_MMBtu*(AI23-AH23)*Elec_source_E+(AG23-AF23)*Gas_source_E</f>
        <v>-0.59697911115066837</v>
      </c>
      <c r="AM23" s="50">
        <f>(AI23-AH23)*Elec_emissions/1000+(AG23-AF23)*Gas_emissions</f>
        <v>-115.94775353854538</v>
      </c>
      <c r="AO23" s="16">
        <v>1</v>
      </c>
      <c r="AP23" s="17" t="s">
        <v>22</v>
      </c>
      <c r="AQ23" s="18">
        <v>133</v>
      </c>
      <c r="AR23" s="18">
        <v>18</v>
      </c>
      <c r="AS23" s="30">
        <v>75.687214636217462</v>
      </c>
      <c r="AT23" s="30">
        <v>67.757158936862183</v>
      </c>
      <c r="AU23" s="30">
        <v>487.65795288588811</v>
      </c>
      <c r="AV23" s="30">
        <v>448.40945436471827</v>
      </c>
      <c r="AW23" s="32">
        <f>(AT23-AS23)/AS23</f>
        <v>-0.10477404588701338</v>
      </c>
      <c r="AX23" s="36">
        <f t="shared" ref="AX23:AX26" si="11">(AV23-AU23)/AU23</f>
        <v>-8.0483663372868192E-2</v>
      </c>
      <c r="AY23" s="49">
        <f>kWh_in_MMBtu*(AV23-AU23)*Elec_source_E+(AT23-AS23)*Gas_source_E</f>
        <v>-9.0495424686816488</v>
      </c>
      <c r="AZ23" s="50">
        <f>(AV23-AU23)*Elec_emissions/1000+(AT23-AS23)*Gas_emissions</f>
        <v>-1219.5435786771584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1210</v>
      </c>
      <c r="F24" s="30">
        <v>44.503252154737226</v>
      </c>
      <c r="G24" s="31">
        <v>36.680407246410006</v>
      </c>
      <c r="H24" s="31">
        <v>315.6177152278841</v>
      </c>
      <c r="I24" s="30">
        <v>863.58411577374534</v>
      </c>
      <c r="J24" s="37">
        <f t="shared" ref="J24:J26" si="13">(G24-F24)/F24</f>
        <v>-0.17578142112237755</v>
      </c>
      <c r="K24" s="38">
        <f t="shared" si="8"/>
        <v>1.7361712416877975</v>
      </c>
      <c r="L24" s="49">
        <f>kWh_in_MMBtu*(I24-H24)*Elec_source_E+(G24-F24)*Gas_source_E</f>
        <v>-2.8615945859822478</v>
      </c>
      <c r="M24" s="50">
        <f>(I24-H24)*Elec_emissions/1000+(G24-F24)*Gas_emissions</f>
        <v>-398.47707981550707</v>
      </c>
      <c r="N24" s="6"/>
      <c r="O24" s="16">
        <v>2</v>
      </c>
      <c r="P24" s="17" t="s">
        <v>23</v>
      </c>
      <c r="Q24" s="18">
        <v>3779</v>
      </c>
      <c r="R24" s="18">
        <v>814</v>
      </c>
      <c r="S24" s="30">
        <v>42.379878834544101</v>
      </c>
      <c r="T24" s="31">
        <v>35.46854486758059</v>
      </c>
      <c r="U24" s="31">
        <v>297.59677596154654</v>
      </c>
      <c r="V24" s="30">
        <v>713.52320373274085</v>
      </c>
      <c r="W24" s="37">
        <f t="shared" ref="W24:W26" si="14">(T24-S24)/S24</f>
        <v>-0.16308055041747876</v>
      </c>
      <c r="X24" s="38">
        <f t="shared" si="9"/>
        <v>1.3976173848904114</v>
      </c>
      <c r="Y24" s="49">
        <f>kWh_in_MMBtu*(V24-U24)*Elec_source_E+(T24-S24)*Gas_source_E</f>
        <v>-3.2331804441869627</v>
      </c>
      <c r="Z24" s="50">
        <f>(V24-U24)*Elec_emissions/1000+(T24-S24)*Gas_emissions</f>
        <v>-445.56459009822015</v>
      </c>
      <c r="AA24" s="6"/>
      <c r="AB24" s="16">
        <v>2</v>
      </c>
      <c r="AC24" s="17" t="s">
        <v>23</v>
      </c>
      <c r="AD24" s="18">
        <v>1341</v>
      </c>
      <c r="AE24" s="18">
        <v>361</v>
      </c>
      <c r="AF24" s="30">
        <v>45.42821760049484</v>
      </c>
      <c r="AG24" s="31">
        <v>35.619639833231396</v>
      </c>
      <c r="AH24" s="31">
        <v>336.43237819531606</v>
      </c>
      <c r="AI24" s="30">
        <v>1239.3233310729554</v>
      </c>
      <c r="AJ24" s="37">
        <f t="shared" ref="AJ24:AJ26" si="15">(AG24-AF24)/AF24</f>
        <v>-0.21591377089724517</v>
      </c>
      <c r="AK24" s="38">
        <f t="shared" si="10"/>
        <v>2.6837219346155363</v>
      </c>
      <c r="AL24" s="49">
        <f>kWh_in_MMBtu*(AI24-AH24)*Elec_source_E+(AG24-AF24)*Gas_source_E</f>
        <v>-1.356555048382873</v>
      </c>
      <c r="AM24" s="50">
        <f>(AI24-AH24)*Elec_emissions/1000+(AG24-AF24)*Gas_emissions</f>
        <v>-203.63627901133145</v>
      </c>
      <c r="AO24" s="16">
        <v>2</v>
      </c>
      <c r="AP24" s="17" t="s">
        <v>23</v>
      </c>
      <c r="AQ24" s="18">
        <v>133</v>
      </c>
      <c r="AR24" s="18">
        <v>21</v>
      </c>
      <c r="AS24" s="30">
        <v>81.510727537273596</v>
      </c>
      <c r="AT24" s="31">
        <v>73.170710831196217</v>
      </c>
      <c r="AU24" s="31">
        <v>512.00861330966779</v>
      </c>
      <c r="AV24" s="30">
        <v>470.89055917553952</v>
      </c>
      <c r="AW24" s="37">
        <f t="shared" ref="AW24:AW26" si="16">(AT24-AS24)/AS24</f>
        <v>-0.10231802559072507</v>
      </c>
      <c r="AX24" s="38">
        <f t="shared" si="11"/>
        <v>-8.0307348480600019E-2</v>
      </c>
      <c r="AY24" s="49">
        <f>kWh_in_MMBtu*(AV24-AU24)*Elec_source_E+(AT24-AS24)*Gas_source_E</f>
        <v>-9.5157288980410133</v>
      </c>
      <c r="AZ24" s="50">
        <f>(AV24-AU24)*Elec_emissions/1000+(AT24-AS24)*Gas_emissions</f>
        <v>-1282.3717552329181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88.600135989412564</v>
      </c>
      <c r="BG24" s="31">
        <v>79.75873847812359</v>
      </c>
      <c r="BH24" s="31">
        <v>532.09931321630836</v>
      </c>
      <c r="BI24" s="30">
        <v>488.89057055414497</v>
      </c>
      <c r="BJ24" s="37">
        <f t="shared" ref="BJ24:BJ26" si="17">(BG24-BF24)/BF24</f>
        <v>-9.9789886466376237E-2</v>
      </c>
      <c r="BK24" s="38">
        <f t="shared" si="12"/>
        <v>-8.1204281961924321E-2</v>
      </c>
      <c r="BL24" s="49">
        <f>kWh_in_MMBtu*(BI24-BH24)*Elec_source_E+(BG24-BF24)*Gas_source_E</f>
        <v>-10.083849153242424</v>
      </c>
      <c r="BM24" s="50">
        <f>(BI24-BH24)*Elec_emissions/1000+(BG24-BF24)*Gas_emissions</f>
        <v>-1358.94190384637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2236</v>
      </c>
      <c r="F25" s="30">
        <v>44.429325649924685</v>
      </c>
      <c r="G25" s="31">
        <v>38.292787877606045</v>
      </c>
      <c r="H25" s="31">
        <v>320.54267529959554</v>
      </c>
      <c r="I25" s="30">
        <v>719.92661171009058</v>
      </c>
      <c r="J25" s="37">
        <f t="shared" si="13"/>
        <v>-0.1381190842433829</v>
      </c>
      <c r="K25" s="38">
        <f t="shared" si="8"/>
        <v>1.2459618240760311</v>
      </c>
      <c r="L25" s="49">
        <f>kWh_in_MMBtu*(I25-H25)*Elec_source_E+(G25-F25)*Gas_source_E</f>
        <v>-2.5596818403326882</v>
      </c>
      <c r="M25" s="50">
        <f>(I25-H25)*Elec_emissions/1000+(G25-F25)*Gas_emissions</f>
        <v>-354.35592213748703</v>
      </c>
      <c r="N25" s="6"/>
      <c r="O25" s="16">
        <v>3</v>
      </c>
      <c r="P25" s="17" t="s">
        <v>24</v>
      </c>
      <c r="Q25" s="18">
        <v>3779</v>
      </c>
      <c r="R25" s="18">
        <v>1411</v>
      </c>
      <c r="S25" s="30">
        <v>43.052298852504364</v>
      </c>
      <c r="T25" s="31">
        <v>37.337026879876348</v>
      </c>
      <c r="U25" s="31">
        <v>303.75556816308057</v>
      </c>
      <c r="V25" s="30">
        <v>623.50910495001312</v>
      </c>
      <c r="W25" s="37">
        <f t="shared" si="14"/>
        <v>-0.13275184194480147</v>
      </c>
      <c r="X25" s="38">
        <f t="shared" si="9"/>
        <v>1.0526672439968672</v>
      </c>
      <c r="Y25" s="49">
        <f>kWh_in_MMBtu*(V25-U25)*Elec_source_E+(T25-S25)*Gas_source_E</f>
        <v>-2.9237836361376814</v>
      </c>
      <c r="Z25" s="50">
        <f>(V25-U25)*Elec_emissions/1000+(T25-S25)*Gas_emissions</f>
        <v>-401.63497962671914</v>
      </c>
      <c r="AA25" s="6"/>
      <c r="AB25" s="16">
        <v>3</v>
      </c>
      <c r="AC25" s="17" t="s">
        <v>24</v>
      </c>
      <c r="AD25" s="18">
        <v>1341</v>
      </c>
      <c r="AE25" s="18">
        <v>751</v>
      </c>
      <c r="AF25" s="30">
        <v>43.18597615226718</v>
      </c>
      <c r="AG25" s="31">
        <v>36.30747426881976</v>
      </c>
      <c r="AH25" s="31">
        <v>334.09013922231463</v>
      </c>
      <c r="AI25" s="30">
        <v>926.76963060616629</v>
      </c>
      <c r="AJ25" s="37">
        <f t="shared" si="15"/>
        <v>-0.1592762858756479</v>
      </c>
      <c r="AK25" s="38">
        <f t="shared" si="10"/>
        <v>1.7740107288514226</v>
      </c>
      <c r="AL25" s="49">
        <f>kWh_in_MMBtu*(AI25-AH25)*Elec_source_E+(AG25-AF25)*Gas_source_E</f>
        <v>-1.3699816917742869</v>
      </c>
      <c r="AM25" s="50">
        <f>(AI25-AH25)*Elec_emissions/1000+(AG25-AF25)*Gas_emissions</f>
        <v>-198.33912238295648</v>
      </c>
      <c r="AO25" s="16">
        <v>3</v>
      </c>
      <c r="AP25" s="17" t="s">
        <v>24</v>
      </c>
      <c r="AQ25" s="18">
        <v>133</v>
      </c>
      <c r="AR25" s="18">
        <v>50</v>
      </c>
      <c r="AS25" s="30">
        <v>76.874662951521074</v>
      </c>
      <c r="AT25" s="31">
        <v>71.146657474798957</v>
      </c>
      <c r="AU25" s="31">
        <v>479.10550028533106</v>
      </c>
      <c r="AV25" s="30">
        <v>434.81484717267364</v>
      </c>
      <c r="AW25" s="37">
        <f t="shared" si="16"/>
        <v>-7.4510967031287401E-2</v>
      </c>
      <c r="AX25" s="38">
        <f t="shared" si="11"/>
        <v>-9.244446804781023E-2</v>
      </c>
      <c r="AY25" s="49">
        <f>kWh_in_MMBtu*(AV25-AU25)*Elec_source_E+(AT25-AS25)*Gas_source_E</f>
        <v>-6.7014374742359317</v>
      </c>
      <c r="AZ25" s="50">
        <f>(AV25-AU25)*Elec_emissions/1000+(AT25-AS25)*Gas_emissions</f>
        <v>-902.75700675684971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96.69905143413969</v>
      </c>
      <c r="BG25" s="31">
        <v>88.161779883241351</v>
      </c>
      <c r="BH25" s="31">
        <v>553.22273839842717</v>
      </c>
      <c r="BI25" s="30">
        <v>509.99257314290747</v>
      </c>
      <c r="BJ25" s="37">
        <f t="shared" si="17"/>
        <v>-8.8287024787548712E-2</v>
      </c>
      <c r="BK25" s="38">
        <f t="shared" si="12"/>
        <v>-7.8142423033208064E-2</v>
      </c>
      <c r="BL25" s="49">
        <f>kWh_in_MMBtu*(BI25-BH25)*Elec_source_E+(BG25-BF25)*Gas_source_E</f>
        <v>-9.7525733399863448</v>
      </c>
      <c r="BM25" s="50">
        <f>(BI25-BH25)*Elec_emissions/1000+(BG25-BF25)*Gas_emissions</f>
        <v>-1314.2647666134756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4512</v>
      </c>
      <c r="F26" s="39">
        <v>50.515240445376662</v>
      </c>
      <c r="G26" s="40">
        <v>45.536807527876057</v>
      </c>
      <c r="H26" s="40">
        <v>338.34283477370491</v>
      </c>
      <c r="I26" s="39">
        <v>619.72185512405395</v>
      </c>
      <c r="J26" s="41">
        <f t="shared" si="13"/>
        <v>-9.8553087614893245E-2</v>
      </c>
      <c r="K26" s="42">
        <f t="shared" si="8"/>
        <v>0.83163877414027343</v>
      </c>
      <c r="L26" s="51">
        <f>kWh_in_MMBtu*(I26-H26)*Elec_source_E+(G26-F26)*Gas_source_E</f>
        <v>-2.5173749102659926</v>
      </c>
      <c r="M26" s="52">
        <f>(I26-H26)*Elec_emissions/1000+(G26-F26)*Gas_emissions</f>
        <v>-345.94645036412027</v>
      </c>
      <c r="N26" s="6"/>
      <c r="O26" s="19">
        <v>4</v>
      </c>
      <c r="P26" s="14" t="s">
        <v>25</v>
      </c>
      <c r="Q26" s="13">
        <v>3779</v>
      </c>
      <c r="R26" s="13">
        <v>3505</v>
      </c>
      <c r="S26" s="39">
        <v>49.989271140542421</v>
      </c>
      <c r="T26" s="40">
        <v>45.768524200920389</v>
      </c>
      <c r="U26" s="40">
        <v>330.11755618285412</v>
      </c>
      <c r="V26" s="39">
        <v>538.28802902234065</v>
      </c>
      <c r="W26" s="41">
        <f t="shared" si="14"/>
        <v>-8.4433056200311579E-2</v>
      </c>
      <c r="X26" s="42">
        <f t="shared" si="9"/>
        <v>0.63059497727585156</v>
      </c>
      <c r="Y26" s="51">
        <f>kWh_in_MMBtu*(V26-U26)*Elec_source_E+(T26-S26)*Gas_source_E</f>
        <v>-2.4483845686886028</v>
      </c>
      <c r="Z26" s="52">
        <f>(V26-U26)*Elec_emissions/1000+(T26-S26)*Gas_emissions</f>
        <v>-334.96481367236674</v>
      </c>
      <c r="AA26" s="6"/>
      <c r="AB26" s="19">
        <v>4</v>
      </c>
      <c r="AC26" s="14" t="s">
        <v>25</v>
      </c>
      <c r="AD26" s="13">
        <v>1341</v>
      </c>
      <c r="AE26" s="13">
        <v>852</v>
      </c>
      <c r="AF26" s="39">
        <v>43.541700928249462</v>
      </c>
      <c r="AG26" s="40">
        <v>35.689843749416369</v>
      </c>
      <c r="AH26" s="40">
        <v>333.71625550190038</v>
      </c>
      <c r="AI26" s="39">
        <v>960.74487859952296</v>
      </c>
      <c r="AJ26" s="41">
        <f t="shared" si="15"/>
        <v>-0.18032959235496654</v>
      </c>
      <c r="AK26" s="42">
        <f t="shared" si="10"/>
        <v>1.8789274204056623</v>
      </c>
      <c r="AL26" s="51">
        <f>kWh_in_MMBtu*(AI26-AH26)*Elec_source_E+(AG26-AF26)*Gas_source_E</f>
        <v>-2.0758107034986173</v>
      </c>
      <c r="AM26" s="52">
        <f>(AI26-AH26)*Elec_emissions/1000+(AG26-AF26)*Gas_emissions</f>
        <v>-294.31595157238507</v>
      </c>
      <c r="AO26" s="19">
        <v>4</v>
      </c>
      <c r="AP26" s="14" t="s">
        <v>25</v>
      </c>
      <c r="AQ26" s="13">
        <v>133</v>
      </c>
      <c r="AR26" s="13">
        <v>123</v>
      </c>
      <c r="AS26" s="39">
        <v>102.4824897253215</v>
      </c>
      <c r="AT26" s="40">
        <v>96.940594329656761</v>
      </c>
      <c r="AU26" s="40">
        <v>559.51980778508823</v>
      </c>
      <c r="AV26" s="39">
        <v>602.14548388894968</v>
      </c>
      <c r="AW26" s="41">
        <f t="shared" si="16"/>
        <v>-5.4076510148400897E-2</v>
      </c>
      <c r="AX26" s="42">
        <f t="shared" si="11"/>
        <v>7.6182604280980143E-2</v>
      </c>
      <c r="AY26" s="51">
        <f>kWh_in_MMBtu*(AV26-AU26)*Elec_source_E+(AT26-AS26)*Gas_source_E</f>
        <v>-5.5999683146576453</v>
      </c>
      <c r="AZ26" s="52">
        <f>(AV26-AU26)*Elec_emissions/1000+(AT26-AS26)*Gas_emissions</f>
        <v>-756.20177095388101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94.046691089241335</v>
      </c>
      <c r="BG26" s="40">
        <v>84.748695765644413</v>
      </c>
      <c r="BH26" s="40">
        <v>512.30156352703148</v>
      </c>
      <c r="BI26" s="39">
        <v>527.09179722777492</v>
      </c>
      <c r="BJ26" s="41">
        <f t="shared" si="17"/>
        <v>-9.8865735901053783E-2</v>
      </c>
      <c r="BK26" s="42">
        <f t="shared" si="12"/>
        <v>2.8870170918311164E-2</v>
      </c>
      <c r="BL26" s="51">
        <f>kWh_in_MMBtu*(BI26-BH26)*Elec_source_E+(BG26-BF26)*Gas_source_E</f>
        <v>-9.981901868221092</v>
      </c>
      <c r="BM26" s="52">
        <f>(BI26-BH26)*Elec_emissions/1000+(BG26-BF26)*Gas_emissions</f>
        <v>-1346.5219860715479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Int-13.55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Int-13.55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Int-13.55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Int-13.55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Int-13.55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1626</v>
      </c>
      <c r="F38" s="30">
        <v>29.429332407891348</v>
      </c>
      <c r="G38" s="30">
        <v>22.973013042654006</v>
      </c>
      <c r="H38" s="30">
        <v>277.77606150949561</v>
      </c>
      <c r="I38" s="30">
        <v>792.95435885092854</v>
      </c>
      <c r="J38" s="32">
        <f>(G38-F38)/F38</f>
        <v>-0.2193838200524762</v>
      </c>
      <c r="K38" s="36">
        <f t="shared" ref="K38:K41" si="18">(I38-H38)/H38</f>
        <v>1.8546533295268204</v>
      </c>
      <c r="L38" s="49">
        <f>kWh_in_MMBtu*(I38-H38)*Elec_source_E+(G38-F38)*Gas_source_E</f>
        <v>-1.7110708673721939</v>
      </c>
      <c r="M38" s="50">
        <f>(I38-H38)*Elec_emissions/1000+(G38-F38)*Gas_emissions</f>
        <v>-242.56342971584809</v>
      </c>
      <c r="N38" s="6"/>
      <c r="O38" s="16">
        <v>1</v>
      </c>
      <c r="P38" s="17" t="s">
        <v>22</v>
      </c>
      <c r="Q38" s="18">
        <v>3462</v>
      </c>
      <c r="R38" s="18">
        <v>1477</v>
      </c>
      <c r="S38" s="30">
        <v>28.184190387679109</v>
      </c>
      <c r="T38" s="30">
        <v>21.853180220420441</v>
      </c>
      <c r="U38" s="30">
        <v>270.86494764237904</v>
      </c>
      <c r="V38" s="30">
        <v>788.41878071668748</v>
      </c>
      <c r="W38" s="32">
        <f>(T38-S38)/S38</f>
        <v>-0.2246298396432316</v>
      </c>
      <c r="X38" s="36">
        <f t="shared" ref="X38:X41" si="19">(V38-U38)/U38</f>
        <v>1.9107449582499352</v>
      </c>
      <c r="Y38" s="49">
        <f>kWh_in_MMBtu*(V38-U38)*Elec_source_E+(T38-S38)*Gas_source_E</f>
        <v>-1.549923690273852</v>
      </c>
      <c r="Z38" s="50">
        <f>(V38-U38)*Elec_emissions/1000+(T38-S38)*Gas_emissions</f>
        <v>-220.88516790891777</v>
      </c>
      <c r="AA38" s="6"/>
      <c r="AB38" s="16">
        <v>1</v>
      </c>
      <c r="AC38" s="17" t="s">
        <v>22</v>
      </c>
      <c r="AD38" s="18">
        <v>1135</v>
      </c>
      <c r="AE38" s="18">
        <v>106</v>
      </c>
      <c r="AF38" s="30">
        <v>36.194615487757808</v>
      </c>
      <c r="AG38" s="30">
        <v>27.78203081861006</v>
      </c>
      <c r="AH38" s="30">
        <v>318.30169338045448</v>
      </c>
      <c r="AI38" s="30">
        <v>1024.4411919427357</v>
      </c>
      <c r="AJ38" s="32">
        <f>(AG38-AF38)/AF38</f>
        <v>-0.23242641359163371</v>
      </c>
      <c r="AK38" s="36">
        <f t="shared" ref="AK38:AK41" si="20">(AI38-AH38)/AH38</f>
        <v>2.2184597608101893</v>
      </c>
      <c r="AL38" s="49">
        <f>kWh_in_MMBtu*(AI38-AH38)*Elec_source_E+(AG38-AF38)*Gas_source_E</f>
        <v>-1.8690933986394089</v>
      </c>
      <c r="AM38" s="50">
        <f>(AI38-AH38)*Elec_emissions/1000+(AG38-AF38)*Gas_emissions</f>
        <v>-268.25023803640647</v>
      </c>
      <c r="AO38" s="16">
        <v>1</v>
      </c>
      <c r="AP38" s="17" t="s">
        <v>22</v>
      </c>
      <c r="AQ38" s="18">
        <v>78</v>
      </c>
      <c r="AR38" s="18">
        <v>42</v>
      </c>
      <c r="AS38" s="30">
        <v>55.534682035950773</v>
      </c>
      <c r="AT38" s="30">
        <v>49.599760517010012</v>
      </c>
      <c r="AU38" s="30">
        <v>417.7744368382937</v>
      </c>
      <c r="AV38" s="30">
        <v>379.88732276299839</v>
      </c>
      <c r="AW38" s="32">
        <f>(AT38-AS38)/AS38</f>
        <v>-0.10686874042240392</v>
      </c>
      <c r="AX38" s="36">
        <f t="shared" ref="AX38:AX41" si="21">(AV38-AU38)/AU38</f>
        <v>-9.0687966362958963E-2</v>
      </c>
      <c r="AY38" s="49">
        <f>kWh_in_MMBtu*(AV38-AU38)*Elec_source_E+(AT38-AS38)*Gas_source_E</f>
        <v>-6.8607711520306909</v>
      </c>
      <c r="AZ38" s="50">
        <f>(AV38-AU38)*Elec_emissions/1000+(AT38-AS38)*Gas_emissions</f>
        <v>-924.39185152715197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1839</v>
      </c>
      <c r="F39" s="30">
        <v>29.180228066549319</v>
      </c>
      <c r="G39" s="31">
        <v>21.696600382831537</v>
      </c>
      <c r="H39" s="31">
        <v>278.06938118703039</v>
      </c>
      <c r="I39" s="30">
        <v>910.92170007219784</v>
      </c>
      <c r="J39" s="37">
        <f t="shared" ref="J39:J41" si="23">(G39-F39)/F39</f>
        <v>-0.25646227529991855</v>
      </c>
      <c r="K39" s="38">
        <f t="shared" si="18"/>
        <v>2.2758791931122722</v>
      </c>
      <c r="L39" s="49">
        <f>kWh_in_MMBtu*(I39-H39)*Elec_source_E+(G39-F39)*Gas_source_E</f>
        <v>-1.6142306198290504</v>
      </c>
      <c r="M39" s="50">
        <f>(I39-H39)*Elec_emissions/1000+(G39-F39)*Gas_emissions</f>
        <v>-232.19959938739521</v>
      </c>
      <c r="N39" s="6"/>
      <c r="O39" s="16">
        <v>2</v>
      </c>
      <c r="P39" s="17" t="s">
        <v>23</v>
      </c>
      <c r="Q39" s="18">
        <v>3462</v>
      </c>
      <c r="R39" s="18">
        <v>1606</v>
      </c>
      <c r="S39" s="30">
        <v>28.183533990212158</v>
      </c>
      <c r="T39" s="31">
        <v>20.778510036563755</v>
      </c>
      <c r="U39" s="31">
        <v>271.91177298389266</v>
      </c>
      <c r="V39" s="30">
        <v>910.08375611497684</v>
      </c>
      <c r="W39" s="37">
        <f t="shared" ref="W39:W41" si="24">(T39-S39)/S39</f>
        <v>-0.26274291776964837</v>
      </c>
      <c r="X39" s="38">
        <f t="shared" si="19"/>
        <v>2.3469818026926248</v>
      </c>
      <c r="Y39" s="49">
        <f>kWh_in_MMBtu*(V39-U39)*Elec_source_E+(T39-S39)*Gas_source_E</f>
        <v>-1.473553693398439</v>
      </c>
      <c r="Z39" s="50">
        <f>(V39-U39)*Elec_emissions/1000+(T39-S39)*Gas_emissions</f>
        <v>-213.34946352034626</v>
      </c>
      <c r="AA39" s="6"/>
      <c r="AB39" s="16">
        <v>2</v>
      </c>
      <c r="AC39" s="17" t="s">
        <v>23</v>
      </c>
      <c r="AD39" s="18">
        <v>1135</v>
      </c>
      <c r="AE39" s="18">
        <v>186</v>
      </c>
      <c r="AF39" s="30">
        <v>31.90885906198741</v>
      </c>
      <c r="AG39" s="31">
        <v>23.3598844390485</v>
      </c>
      <c r="AH39" s="31">
        <v>299.73599167867894</v>
      </c>
      <c r="AI39" s="30">
        <v>1056.4750743251132</v>
      </c>
      <c r="AJ39" s="37">
        <f t="shared" ref="AJ39:AJ41" si="25">(AG39-AF39)/AF39</f>
        <v>-0.26791853028437446</v>
      </c>
      <c r="AK39" s="38">
        <f t="shared" si="20"/>
        <v>2.5246854020042706</v>
      </c>
      <c r="AL39" s="49">
        <f>kWh_in_MMBtu*(AI39-AH39)*Elec_source_E+(AG39-AF39)*Gas_source_E</f>
        <v>-1.4946202678159661</v>
      </c>
      <c r="AM39" s="50">
        <f>(AI39-AH39)*Elec_emissions/1000+(AG39-AF39)*Gas_emissions</f>
        <v>-218.9072916307</v>
      </c>
      <c r="AO39" s="16">
        <v>2</v>
      </c>
      <c r="AP39" s="17" t="s">
        <v>23</v>
      </c>
      <c r="AQ39" s="18">
        <v>78</v>
      </c>
      <c r="AR39" s="18">
        <v>46</v>
      </c>
      <c r="AS39" s="30">
        <v>52.384274677323063</v>
      </c>
      <c r="AT39" s="31">
        <v>46.456060856282463</v>
      </c>
      <c r="AU39" s="31">
        <v>404.75103559724533</v>
      </c>
      <c r="AV39" s="30">
        <v>364.94926243798102</v>
      </c>
      <c r="AW39" s="37">
        <f t="shared" ref="AW39:AW41" si="26">(AT39-AS39)/AS39</f>
        <v>-0.1131678133859301</v>
      </c>
      <c r="AX39" s="38">
        <f t="shared" si="21"/>
        <v>-9.8336433162013626E-2</v>
      </c>
      <c r="AY39" s="49">
        <f>kWh_in_MMBtu*(AV39-AU39)*Elec_source_E+(AT39-AS39)*Gas_source_E</f>
        <v>-6.8732550084052413</v>
      </c>
      <c r="AZ39" s="50">
        <f>(AV39-AU39)*Elec_emissions/1000+(AT39-AS39)*Gas_emissions</f>
        <v>-926.03158340358334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54.959405417026289</v>
      </c>
      <c r="BG39" s="31">
        <v>47.843680253797757</v>
      </c>
      <c r="BH39" s="31">
        <v>309.84250110947238</v>
      </c>
      <c r="BI39" s="30">
        <v>298.46421550039537</v>
      </c>
      <c r="BJ39" s="37">
        <f t="shared" ref="BJ39:BJ41" si="27">(BG39-BF39)/BF39</f>
        <v>-0.12947238255645499</v>
      </c>
      <c r="BK39" s="38">
        <f t="shared" si="22"/>
        <v>-3.6722804548549905E-2</v>
      </c>
      <c r="BL39" s="49">
        <f>kWh_in_MMBtu*(BI39-BH39)*Elec_source_E+(BG39-BF39)*Gas_source_E</f>
        <v>-7.8737780673973132</v>
      </c>
      <c r="BM39" s="50">
        <f>(BI39-BH39)*Elec_emissions/1000+(BG39-BF39)*Gas_emissions</f>
        <v>-1061.6157798788827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2837</v>
      </c>
      <c r="F40" s="30">
        <v>31.637811956338883</v>
      </c>
      <c r="G40" s="31">
        <v>23.652874497849353</v>
      </c>
      <c r="H40" s="31">
        <v>292.36326814710031</v>
      </c>
      <c r="I40" s="30">
        <v>995.86960190361378</v>
      </c>
      <c r="J40" s="37">
        <f t="shared" si="23"/>
        <v>-0.25238589411647616</v>
      </c>
      <c r="K40" s="38">
        <f t="shared" si="18"/>
        <v>2.4062746945438769</v>
      </c>
      <c r="L40" s="49">
        <f>kWh_in_MMBtu*(I40-H40)*Elec_source_E+(G40-F40)*Gas_source_E</f>
        <v>-1.4301816617118206</v>
      </c>
      <c r="M40" s="50">
        <f>(I40-H40)*Elec_emissions/1000+(G40-F40)*Gas_emissions</f>
        <v>-208.99722028427823</v>
      </c>
      <c r="N40" s="6"/>
      <c r="O40" s="16">
        <v>3</v>
      </c>
      <c r="P40" s="17" t="s">
        <v>24</v>
      </c>
      <c r="Q40" s="18">
        <v>3462</v>
      </c>
      <c r="R40" s="18">
        <v>2369</v>
      </c>
      <c r="S40" s="30">
        <v>29.948863457848812</v>
      </c>
      <c r="T40" s="31">
        <v>22.154643932598567</v>
      </c>
      <c r="U40" s="31">
        <v>284.03143026082807</v>
      </c>
      <c r="V40" s="30">
        <v>998.96088130145324</v>
      </c>
      <c r="W40" s="37">
        <f t="shared" si="24"/>
        <v>-0.26025092859433985</v>
      </c>
      <c r="X40" s="38">
        <f t="shared" si="19"/>
        <v>2.5170786570489767</v>
      </c>
      <c r="Y40" s="49">
        <f>kWh_in_MMBtu*(V40-U40)*Elec_source_E+(T40-S40)*Gas_source_E</f>
        <v>-1.1041979699892783</v>
      </c>
      <c r="Z40" s="50">
        <f>(V40-U40)*Elec_emissions/1000+(T40-S40)*Gas_emissions</f>
        <v>-165.29602105467268</v>
      </c>
      <c r="AA40" s="6"/>
      <c r="AB40" s="16">
        <v>3</v>
      </c>
      <c r="AC40" s="17" t="s">
        <v>24</v>
      </c>
      <c r="AD40" s="18">
        <v>1135</v>
      </c>
      <c r="AE40" s="18">
        <v>400</v>
      </c>
      <c r="AF40" s="30">
        <v>36.444168143236794</v>
      </c>
      <c r="AG40" s="31">
        <v>27.188491338931382</v>
      </c>
      <c r="AH40" s="31">
        <v>317.63858932745336</v>
      </c>
      <c r="AI40" s="30">
        <v>1080.8570557828007</v>
      </c>
      <c r="AJ40" s="37">
        <f t="shared" si="25"/>
        <v>-0.2539686670286383</v>
      </c>
      <c r="AK40" s="38">
        <f t="shared" si="20"/>
        <v>2.4027888679122236</v>
      </c>
      <c r="AL40" s="49">
        <f>kWh_in_MMBtu*(AI40-AH40)*Elec_source_E+(AG40-AF40)*Gas_source_E</f>
        <v>-2.1979366945561258</v>
      </c>
      <c r="AM40" s="50">
        <f>(AI40-AH40)*Elec_emissions/1000+(AG40-AF40)*Gas_emissions</f>
        <v>-313.9066853360323</v>
      </c>
      <c r="AO40" s="16">
        <v>3</v>
      </c>
      <c r="AP40" s="17" t="s">
        <v>24</v>
      </c>
      <c r="AQ40" s="18">
        <v>78</v>
      </c>
      <c r="AR40" s="18">
        <v>58</v>
      </c>
      <c r="AS40" s="30">
        <v>60.06873982832537</v>
      </c>
      <c r="AT40" s="31">
        <v>53.672163745440223</v>
      </c>
      <c r="AU40" s="31">
        <v>432.1740080049974</v>
      </c>
      <c r="AV40" s="30">
        <v>388.74987457873237</v>
      </c>
      <c r="AW40" s="37">
        <f t="shared" si="26"/>
        <v>-0.10648760238963506</v>
      </c>
      <c r="AX40" s="38">
        <f t="shared" si="21"/>
        <v>-0.10047835506517296</v>
      </c>
      <c r="AY40" s="49">
        <f>kWh_in_MMBtu*(AV40-AU40)*Elec_source_E+(AT40-AS40)*Gas_source_E</f>
        <v>-7.4212206749109724</v>
      </c>
      <c r="AZ40" s="50">
        <f>(AV40-AU40)*Elec_emissions/1000+(AT40-AS40)*Gas_emissions</f>
        <v>-999.84854076489648</v>
      </c>
      <c r="BA40" s="6"/>
      <c r="BB40" s="16">
        <v>3</v>
      </c>
      <c r="BC40" s="17" t="s">
        <v>24</v>
      </c>
      <c r="BD40" s="18">
        <v>26</v>
      </c>
      <c r="BE40" s="18">
        <v>10</v>
      </c>
      <c r="BF40" s="30">
        <v>74.596082115169722</v>
      </c>
      <c r="BG40" s="31">
        <v>63.047144126445914</v>
      </c>
      <c r="BH40" s="31">
        <v>444.2605250150911</v>
      </c>
      <c r="BI40" s="30">
        <v>385.34177587275138</v>
      </c>
      <c r="BJ40" s="37">
        <f t="shared" si="27"/>
        <v>-0.15481963209399219</v>
      </c>
      <c r="BK40" s="38">
        <f t="shared" si="22"/>
        <v>-0.13262206706377594</v>
      </c>
      <c r="BL40" s="49">
        <f>kWh_in_MMBtu*(BI40-BH40)*Elec_source_E+(BG40-BF40)*Gas_source_E</f>
        <v>-13.197490640425535</v>
      </c>
      <c r="BM40" s="50">
        <f>(BI40-BH40)*Elec_emissions/1000+(BG40-BF40)*Gas_emissions</f>
        <v>-1778.4950569162045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3389</v>
      </c>
      <c r="F41" s="39">
        <v>31.769605859546473</v>
      </c>
      <c r="G41" s="40">
        <v>22.883111035367968</v>
      </c>
      <c r="H41" s="40">
        <v>293.24265848633513</v>
      </c>
      <c r="I41" s="39">
        <v>1081.933217413952</v>
      </c>
      <c r="J41" s="41">
        <f t="shared" si="23"/>
        <v>-0.27971687352577579</v>
      </c>
      <c r="K41" s="42">
        <f t="shared" si="18"/>
        <v>2.6895492047394911</v>
      </c>
      <c r="L41" s="51">
        <f>kWh_in_MMBtu*(I41-H41)*Elec_source_E+(G41-F41)*Gas_source_E</f>
        <v>-1.532177869024558</v>
      </c>
      <c r="M41" s="52">
        <f>(I41-H41)*Elec_emissions/1000+(G41-F41)*Gas_emissions</f>
        <v>-224.70450664090663</v>
      </c>
      <c r="N41" s="6"/>
      <c r="O41" s="19">
        <v>4</v>
      </c>
      <c r="P41" s="14" t="s">
        <v>25</v>
      </c>
      <c r="Q41" s="13">
        <v>3462</v>
      </c>
      <c r="R41" s="13">
        <v>2679</v>
      </c>
      <c r="S41" s="39">
        <v>30.332267700151888</v>
      </c>
      <c r="T41" s="40">
        <v>21.664014020474983</v>
      </c>
      <c r="U41" s="40">
        <v>284.46102890117817</v>
      </c>
      <c r="V41" s="39">
        <v>1092.899656388495</v>
      </c>
      <c r="W41" s="41">
        <f t="shared" si="24"/>
        <v>-0.28577664437642752</v>
      </c>
      <c r="X41" s="42">
        <f t="shared" si="19"/>
        <v>2.8420013476368622</v>
      </c>
      <c r="Y41" s="51">
        <f>kWh_in_MMBtu*(V41-U41)*Elec_source_E+(T41-S41)*Gas_source_E</f>
        <v>-1.0901240023122707</v>
      </c>
      <c r="Z41" s="52">
        <f>(V41-U41)*Elec_emissions/1000+(T41-S41)*Gas_emissions</f>
        <v>-165.54055717639858</v>
      </c>
      <c r="AA41" s="6"/>
      <c r="AB41" s="19">
        <v>4</v>
      </c>
      <c r="AC41" s="14" t="s">
        <v>25</v>
      </c>
      <c r="AD41" s="13">
        <v>1135</v>
      </c>
      <c r="AE41" s="13">
        <v>627</v>
      </c>
      <c r="AF41" s="39">
        <v>34.028261132342571</v>
      </c>
      <c r="AG41" s="40">
        <v>24.049246621412891</v>
      </c>
      <c r="AH41" s="40">
        <v>312.95318907798958</v>
      </c>
      <c r="AI41" s="39">
        <v>1121.9217920485585</v>
      </c>
      <c r="AJ41" s="41">
        <f t="shared" si="25"/>
        <v>-0.29325666898227148</v>
      </c>
      <c r="AK41" s="42">
        <f t="shared" si="20"/>
        <v>2.5849508207726544</v>
      </c>
      <c r="AL41" s="51">
        <f>kWh_in_MMBtu*(AI41-AH41)*Elec_source_E+(AG41-AF41)*Gas_source_E</f>
        <v>-2.5133740062251615</v>
      </c>
      <c r="AM41" s="52">
        <f>(AI41-AH41)*Elec_emissions/1000+(AG41-AF41)*Gas_emissions</f>
        <v>-357.49559099282465</v>
      </c>
      <c r="AO41" s="19">
        <v>4</v>
      </c>
      <c r="AP41" s="14" t="s">
        <v>25</v>
      </c>
      <c r="AQ41" s="13">
        <v>78</v>
      </c>
      <c r="AR41" s="13">
        <v>63</v>
      </c>
      <c r="AS41" s="39">
        <v>63.399851834021369</v>
      </c>
      <c r="AT41" s="40">
        <v>55.585114304619964</v>
      </c>
      <c r="AU41" s="40">
        <v>447.90702073522078</v>
      </c>
      <c r="AV41" s="39">
        <v>443.28447320221977</v>
      </c>
      <c r="AW41" s="41">
        <f t="shared" si="26"/>
        <v>-0.12326113237393865</v>
      </c>
      <c r="AX41" s="42">
        <f t="shared" si="21"/>
        <v>-1.032032836952029E-2</v>
      </c>
      <c r="AY41" s="51">
        <f>kWh_in_MMBtu*(AV41-AU41)*Elec_source_E+(AT41-AS41)*Gas_source_E</f>
        <v>-8.565855428445472</v>
      </c>
      <c r="AZ41" s="52">
        <f>(AV41-AU41)*Elec_emissions/1000+(AT41-AS41)*Gas_emissions</f>
        <v>-1155.1057785087644</v>
      </c>
      <c r="BA41" s="6"/>
      <c r="BB41" s="19">
        <v>4</v>
      </c>
      <c r="BC41" s="14" t="s">
        <v>25</v>
      </c>
      <c r="BD41" s="13">
        <v>26</v>
      </c>
      <c r="BE41" s="13">
        <v>20</v>
      </c>
      <c r="BF41" s="39">
        <v>53.856934688698949</v>
      </c>
      <c r="BG41" s="40">
        <v>46.611495259630118</v>
      </c>
      <c r="BH41" s="40">
        <v>364.42406628578021</v>
      </c>
      <c r="BI41" s="39">
        <v>371.08044624603156</v>
      </c>
      <c r="BJ41" s="41">
        <f t="shared" si="27"/>
        <v>-0.13453122556915917</v>
      </c>
      <c r="BK41" s="42">
        <f t="shared" si="22"/>
        <v>1.8265478534646037E-2</v>
      </c>
      <c r="BL41" s="51">
        <f>kWh_in_MMBtu*(BI41-BH41)*Elec_source_E+(BG41-BF41)*Gas_source_E</f>
        <v>-7.8287101017227831</v>
      </c>
      <c r="BM41" s="52">
        <f>(BI41-BH41)*Elec_emissions/1000+(BG41-BF41)*Gas_emissions</f>
        <v>-1055.9510365956296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Int-13.55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Int-13.55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Int-13.55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319</v>
      </c>
      <c r="F53" s="30">
        <v>35.621073676625372</v>
      </c>
      <c r="G53" s="30">
        <v>28.02046839200132</v>
      </c>
      <c r="H53" s="30">
        <v>286.53402273855642</v>
      </c>
      <c r="I53" s="30">
        <v>1233.1823635098949</v>
      </c>
      <c r="J53" s="32">
        <f>(G53-F53)/F53</f>
        <v>-0.21337384026163103</v>
      </c>
      <c r="K53" s="36">
        <f t="shared" ref="K53:K56" si="28">(I53-H53)/H53</f>
        <v>3.3037903552385237</v>
      </c>
      <c r="L53" s="49">
        <f>kWh_in_MMBtu*(I53-H53)*Elec_source_E+(G53-F53)*Gas_source_E</f>
        <v>1.5025331482827138</v>
      </c>
      <c r="M53" s="50">
        <f>(I53-H53)*Elec_emissions/1000+(G53-F53)*Gas_emissions</f>
        <v>180.94455769407818</v>
      </c>
      <c r="O53" s="16">
        <v>1</v>
      </c>
      <c r="P53" s="17" t="s">
        <v>22</v>
      </c>
      <c r="Q53" s="18">
        <v>794</v>
      </c>
      <c r="R53" s="18">
        <v>102</v>
      </c>
      <c r="S53" s="30">
        <v>47.008875688589619</v>
      </c>
      <c r="T53" s="30">
        <v>36.530100339162274</v>
      </c>
      <c r="U53" s="30">
        <v>300.29774765523018</v>
      </c>
      <c r="V53" s="30">
        <v>1196.1623571703981</v>
      </c>
      <c r="W53" s="32">
        <f>(T53-S53)/S53</f>
        <v>-0.22291057158745958</v>
      </c>
      <c r="X53" s="36">
        <f t="shared" ref="X53:X56" si="29">(V53-U53)/U53</f>
        <v>2.9832545082679207</v>
      </c>
      <c r="Y53" s="49">
        <f>kWh_in_MMBtu*(V53-U53)*Elec_source_E+(T53-S53)*Gas_source_E</f>
        <v>-2.1597142606812181</v>
      </c>
      <c r="Z53" s="50">
        <f>(V53-U53)*Elec_emissions/1000+(T53-S53)*Gas_emissions</f>
        <v>-311.79125087671832</v>
      </c>
      <c r="AB53" s="16">
        <v>1</v>
      </c>
      <c r="AC53" s="17" t="s">
        <v>22</v>
      </c>
      <c r="AD53" s="18">
        <v>661</v>
      </c>
      <c r="AE53" s="18">
        <v>217</v>
      </c>
      <c r="AF53" s="30">
        <v>30.268281947499329</v>
      </c>
      <c r="AG53" s="30">
        <v>24.020549227898051</v>
      </c>
      <c r="AH53" s="30">
        <v>280.0644377546821</v>
      </c>
      <c r="AI53" s="30">
        <v>735.80925509116832</v>
      </c>
      <c r="AJ53" s="32">
        <f>(AG53-AF53)/AF53</f>
        <v>-0.20641187135887129</v>
      </c>
      <c r="AK53" s="36">
        <f t="shared" ref="AK53:AK56" si="30">(AI53-AH53)/AH53</f>
        <v>1.6272855668154786</v>
      </c>
      <c r="AL53" s="49">
        <f>kWh_in_MMBtu*(AI53-AH53)*Elec_source_E+(AG53-AF53)*Gas_source_E</f>
        <v>-2.0981813476550437</v>
      </c>
      <c r="AM53" s="50">
        <f>(AI53-AH53)*Elec_emissions/1000+(AG53-AF53)*Gas_emissions</f>
        <v>-293.40826728613058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392</v>
      </c>
      <c r="F54" s="30">
        <v>35.77356254460382</v>
      </c>
      <c r="G54" s="31">
        <v>28.363683843767451</v>
      </c>
      <c r="H54" s="31">
        <v>288.14294086034414</v>
      </c>
      <c r="I54" s="30">
        <v>1177.2217972993196</v>
      </c>
      <c r="J54" s="37">
        <f t="shared" ref="J54:J56" si="31">(G54-F54)/F54</f>
        <v>-0.20713281467557096</v>
      </c>
      <c r="K54" s="38">
        <f t="shared" si="28"/>
        <v>3.085547935980463</v>
      </c>
      <c r="L54" s="49">
        <f>kWh_in_MMBtu*(I54-H54)*Elec_source_E+(G54-F54)*Gas_source_E</f>
        <v>1.1152266495937031</v>
      </c>
      <c r="M54" s="50">
        <f>(I54-H54)*Elec_emissions/1000+(G54-F54)*Gas_emissions</f>
        <v>130.030574697465</v>
      </c>
      <c r="O54" s="16">
        <v>2</v>
      </c>
      <c r="P54" s="17" t="s">
        <v>23</v>
      </c>
      <c r="Q54" s="18">
        <v>794</v>
      </c>
      <c r="R54" s="18">
        <v>146</v>
      </c>
      <c r="S54" s="30">
        <v>46.132827303760195</v>
      </c>
      <c r="T54" s="31">
        <v>37.321716861583198</v>
      </c>
      <c r="U54" s="31">
        <v>305.49900548217886</v>
      </c>
      <c r="V54" s="30">
        <v>990.88832676905486</v>
      </c>
      <c r="W54" s="37">
        <f t="shared" ref="W54:W56" si="32">(T54-S54)/S54</f>
        <v>-0.19099437335935446</v>
      </c>
      <c r="X54" s="38">
        <f t="shared" si="29"/>
        <v>2.2435075368088486</v>
      </c>
      <c r="Y54" s="49">
        <f>kWh_in_MMBtu*(V54-U54)*Elec_source_E+(T54-S54)*Gas_source_E</f>
        <v>-2.5180180962034493</v>
      </c>
      <c r="Z54" s="50">
        <f>(V54-U54)*Elec_emissions/1000+(T54-S54)*Gas_emissions</f>
        <v>-355.29031978719672</v>
      </c>
      <c r="AB54" s="16">
        <v>2</v>
      </c>
      <c r="AC54" s="17" t="s">
        <v>23</v>
      </c>
      <c r="AD54" s="18">
        <v>661</v>
      </c>
      <c r="AE54" s="18">
        <v>246</v>
      </c>
      <c r="AF54" s="30">
        <v>29.62538102087683</v>
      </c>
      <c r="AG54" s="31">
        <v>23.047127662462167</v>
      </c>
      <c r="AH54" s="31">
        <v>277.84218706039377</v>
      </c>
      <c r="AI54" s="30">
        <v>726.45290825835286</v>
      </c>
      <c r="AJ54" s="37">
        <f t="shared" ref="AJ54:AJ56" si="33">(AG54-AF54)/AF54</f>
        <v>-0.2220478904146079</v>
      </c>
      <c r="AK54" s="38">
        <f t="shared" si="30"/>
        <v>1.6146242078797266</v>
      </c>
      <c r="AL54" s="49">
        <f>kWh_in_MMBtu*(AI54-AH54)*Elec_source_E+(AG54-AF54)*Gas_source_E</f>
        <v>-2.5322067243999191</v>
      </c>
      <c r="AM54" s="50">
        <f>(AI54-AH54)*Elec_emissions/1000+(AG54-AF54)*Gas_emissions</f>
        <v>-351.77850063607434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673</v>
      </c>
      <c r="F55" s="30">
        <v>37.665519084835793</v>
      </c>
      <c r="G55" s="31">
        <v>30.574507590102911</v>
      </c>
      <c r="H55" s="31">
        <v>300.77093362667176</v>
      </c>
      <c r="I55" s="30">
        <v>1223.3492811116132</v>
      </c>
      <c r="J55" s="37">
        <f t="shared" si="31"/>
        <v>-0.18826267809455827</v>
      </c>
      <c r="K55" s="38">
        <f t="shared" si="28"/>
        <v>3.0673786737320849</v>
      </c>
      <c r="L55" s="49">
        <f>kWh_in_MMBtu*(I55-H55)*Elec_source_E+(G55-F55)*Gas_source_E</f>
        <v>1.8091359129805795</v>
      </c>
      <c r="M55" s="50">
        <f>(I55-H55)*Elec_emissions/1000+(G55-F55)*Gas_emissions</f>
        <v>222.84525601511518</v>
      </c>
      <c r="O55" s="16">
        <v>3</v>
      </c>
      <c r="P55" s="17" t="s">
        <v>24</v>
      </c>
      <c r="Q55" s="18">
        <v>794</v>
      </c>
      <c r="R55" s="18">
        <v>273</v>
      </c>
      <c r="S55" s="30">
        <v>45.649869327034786</v>
      </c>
      <c r="T55" s="31">
        <v>39.084794939427312</v>
      </c>
      <c r="U55" s="31">
        <v>312.90120374171534</v>
      </c>
      <c r="V55" s="30">
        <v>779.96868756248432</v>
      </c>
      <c r="W55" s="37">
        <f t="shared" si="32"/>
        <v>-0.14381365126317028</v>
      </c>
      <c r="X55" s="38">
        <f t="shared" si="29"/>
        <v>1.4926995429723895</v>
      </c>
      <c r="Y55" s="49">
        <f>kWh_in_MMBtu*(V55-U55)*Elec_source_E+(T55-S55)*Gas_source_E</f>
        <v>-2.3270211604322251</v>
      </c>
      <c r="Z55" s="50">
        <f>(V55-U55)*Elec_emissions/1000+(T55-S55)*Gas_emissions</f>
        <v>-324.52958766649601</v>
      </c>
      <c r="AB55" s="16">
        <v>3</v>
      </c>
      <c r="AC55" s="17" t="s">
        <v>24</v>
      </c>
      <c r="AD55" s="18">
        <v>661</v>
      </c>
      <c r="AE55" s="18">
        <v>400</v>
      </c>
      <c r="AF55" s="30">
        <v>32.216200044534993</v>
      </c>
      <c r="AG55" s="31">
        <v>24.766236474189029</v>
      </c>
      <c r="AH55" s="31">
        <v>292.4920242731551</v>
      </c>
      <c r="AI55" s="30">
        <v>905.09559550142649</v>
      </c>
      <c r="AJ55" s="37">
        <f t="shared" si="33"/>
        <v>-0.23124898529458138</v>
      </c>
      <c r="AK55" s="38">
        <f t="shared" si="30"/>
        <v>2.0944282933888401</v>
      </c>
      <c r="AL55" s="49">
        <f>kWh_in_MMBtu*(AI55-AH55)*Elec_source_E+(AG55-AF55)*Gas_source_E</f>
        <v>-1.7868841685986743</v>
      </c>
      <c r="AM55" s="50">
        <f>(AI55-AH55)*Elec_emissions/1000+(AG55-AF55)*Gas_emissions</f>
        <v>-255.02010725840523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1166</v>
      </c>
      <c r="F56" s="39">
        <v>45.706368765931948</v>
      </c>
      <c r="G56" s="40">
        <v>39.63719899209223</v>
      </c>
      <c r="H56" s="40">
        <v>320.11157800077365</v>
      </c>
      <c r="I56" s="39">
        <v>1159.3408174818187</v>
      </c>
      <c r="J56" s="41">
        <f t="shared" si="31"/>
        <v>-0.13278608512788881</v>
      </c>
      <c r="K56" s="42">
        <f t="shared" si="28"/>
        <v>2.6216772436735067</v>
      </c>
      <c r="L56" s="51">
        <f>kWh_in_MMBtu*(I56-H56)*Elec_source_E+(G56-F56)*Gas_source_E</f>
        <v>2.0612149478393524</v>
      </c>
      <c r="M56" s="52">
        <f>(I56-H56)*Elec_emissions/1000+(G56-F56)*Gas_emissions</f>
        <v>258.75102226986655</v>
      </c>
      <c r="O56" s="19">
        <v>4</v>
      </c>
      <c r="P56" s="14" t="s">
        <v>25</v>
      </c>
      <c r="Q56" s="13">
        <v>794</v>
      </c>
      <c r="R56" s="13">
        <v>693</v>
      </c>
      <c r="S56" s="39">
        <v>55.015751632653647</v>
      </c>
      <c r="T56" s="40">
        <v>50.582442572089249</v>
      </c>
      <c r="U56" s="40">
        <v>340.86549645202393</v>
      </c>
      <c r="V56" s="39">
        <v>570.02449826705038</v>
      </c>
      <c r="W56" s="41">
        <f t="shared" si="32"/>
        <v>-8.0582540981464723E-2</v>
      </c>
      <c r="X56" s="42">
        <f t="shared" si="29"/>
        <v>0.6722857085867594</v>
      </c>
      <c r="Y56" s="51">
        <f>kWh_in_MMBtu*(V56-U56)*Elec_source_E+(T56-S56)*Gas_source_E</f>
        <v>-2.463081408762227</v>
      </c>
      <c r="Z56" s="52">
        <f>(V56-U56)*Elec_emissions/1000+(T56-S56)*Gas_emissions</f>
        <v>-337.4277768138391</v>
      </c>
      <c r="AB56" s="19">
        <v>4</v>
      </c>
      <c r="AC56" s="14" t="s">
        <v>25</v>
      </c>
      <c r="AD56" s="13">
        <v>661</v>
      </c>
      <c r="AE56" s="13">
        <v>473</v>
      </c>
      <c r="AF56" s="39">
        <v>32.067040379804702</v>
      </c>
      <c r="AG56" s="40">
        <v>23.601144444654636</v>
      </c>
      <c r="AH56" s="40">
        <v>289.70467422336128</v>
      </c>
      <c r="AI56" s="39">
        <v>1023.2636700422453</v>
      </c>
      <c r="AJ56" s="41">
        <f t="shared" si="33"/>
        <v>-0.26400615195163907</v>
      </c>
      <c r="AK56" s="42">
        <f t="shared" si="30"/>
        <v>2.5320923722939748</v>
      </c>
      <c r="AL56" s="51">
        <f>kWh_in_MMBtu*(AI56-AH56)*Elec_source_E+(AG56-AF56)*Gas_source_E</f>
        <v>-1.6437184135734295</v>
      </c>
      <c r="AM56" s="52">
        <f>(AI56-AH56)*Elec_emissions/1000+(AG56-AF56)*Gas_emissions</f>
        <v>-238.48389560104192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Int-13.55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Int-13.55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Int-13.55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215</v>
      </c>
      <c r="F68" s="30">
        <v>32.172221561494538</v>
      </c>
      <c r="G68" s="30">
        <v>25.233688790000791</v>
      </c>
      <c r="H68" s="30">
        <v>254.23493907018718</v>
      </c>
      <c r="I68" s="30">
        <v>215</v>
      </c>
      <c r="J68" s="32">
        <f>(G68-F68)/F68</f>
        <v>-0.2156684380104531</v>
      </c>
      <c r="K68" s="36">
        <f t="shared" ref="K68:K71" si="34">(I68-H68)/H68</f>
        <v>-0.15432551959097765</v>
      </c>
      <c r="L68" s="49">
        <f>kWh_in_MMBtu*(I68-H68)*Elec_source_E+(G68-F68)*Gas_source_E</f>
        <v>-7.9686422890749995</v>
      </c>
      <c r="M68" s="50">
        <f>(I68-H68)*Elec_emissions/1000+(G68-F68)*Gas_emissions</f>
        <v>-1073.7711128504357</v>
      </c>
      <c r="O68" s="16">
        <v>1</v>
      </c>
      <c r="P68" s="17" t="s">
        <v>22</v>
      </c>
      <c r="Q68" s="18">
        <v>441</v>
      </c>
      <c r="R68" s="18">
        <v>60</v>
      </c>
      <c r="S68" s="30">
        <v>44.681812589243449</v>
      </c>
      <c r="T68" s="30">
        <v>36.855600865692118</v>
      </c>
      <c r="U68" s="30">
        <v>281.86061420850797</v>
      </c>
      <c r="V68" s="30">
        <v>756.47821515903593</v>
      </c>
      <c r="W68" s="32">
        <f>(T68-S68)/S68</f>
        <v>-0.17515430261294698</v>
      </c>
      <c r="X68" s="36">
        <f t="shared" ref="X68:X71" si="35">(V68-U68)/U68</f>
        <v>1.6838734361070644</v>
      </c>
      <c r="Y68" s="49">
        <f>kWh_in_MMBtu*(V68-U68)*Elec_source_E+(T68-S68)*Gas_source_E</f>
        <v>-3.6236018249217299</v>
      </c>
      <c r="Z68" s="50">
        <f>(V68-U68)*Elec_emissions/1000+(T68-S68)*Gas_emissions</f>
        <v>-499.56254541849171</v>
      </c>
      <c r="AB68" s="16">
        <v>1</v>
      </c>
      <c r="AC68" s="17" t="s">
        <v>22</v>
      </c>
      <c r="AD68" s="18">
        <v>374</v>
      </c>
      <c r="AE68" s="18">
        <v>155</v>
      </c>
      <c r="AF68" s="30">
        <v>27.329799228172359</v>
      </c>
      <c r="AG68" s="30">
        <v>20.734884115539636</v>
      </c>
      <c r="AH68" s="30">
        <v>243.54112933922463</v>
      </c>
      <c r="AI68" s="30">
        <v>879.60243987521505</v>
      </c>
      <c r="AJ68" s="32">
        <f>(AG68-AF68)/AF68</f>
        <v>-0.24130858253193793</v>
      </c>
      <c r="AK68" s="36">
        <f>(AH68-AG68)/AG68</f>
        <v>10.745478199065706</v>
      </c>
      <c r="AL68" s="49">
        <f>kWh_in_MMBtu*(AI68-AH68)*Elec_source_E+(AG68-AF68)*Gas_source_E</f>
        <v>-0.61235684516887723</v>
      </c>
      <c r="AM68" s="50">
        <f>(AI68-AH68)*Elec_emissions/1000+(AG68-AF68)*Gas_emissions</f>
        <v>-97.158040287952986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255</v>
      </c>
      <c r="F69" s="30">
        <v>32.634370141910686</v>
      </c>
      <c r="G69" s="31">
        <v>25.644433753761191</v>
      </c>
      <c r="H69" s="31">
        <v>257.17187903438924</v>
      </c>
      <c r="I69" s="30">
        <v>305</v>
      </c>
      <c r="J69" s="37">
        <f t="shared" ref="J69:J71" si="36">(G69-F69)/F69</f>
        <v>-0.21418940698881975</v>
      </c>
      <c r="K69" s="38">
        <f t="shared" si="34"/>
        <v>0.18597725826475434</v>
      </c>
      <c r="L69" s="49">
        <f>kWh_in_MMBtu*(I69-H69)*Elec_source_E+(G69-F69)*Gas_source_E</f>
        <v>-7.1245460417280047</v>
      </c>
      <c r="M69" s="50">
        <f>(I69-H69)*Elec_emissions/1000+(G69-F69)*Gas_emissions</f>
        <v>-961.92916396573719</v>
      </c>
      <c r="O69" s="16">
        <v>2</v>
      </c>
      <c r="P69" s="17" t="s">
        <v>23</v>
      </c>
      <c r="Q69" s="18">
        <v>441</v>
      </c>
      <c r="R69" s="18">
        <v>84</v>
      </c>
      <c r="S69" s="30">
        <v>43.64570857255606</v>
      </c>
      <c r="T69" s="31">
        <v>36.54395875132181</v>
      </c>
      <c r="U69" s="31">
        <v>280.97405283361866</v>
      </c>
      <c r="V69" s="30">
        <v>689.39462807636835</v>
      </c>
      <c r="W69" s="37">
        <f t="shared" ref="W69:W71" si="37">(T69-S69)/S69</f>
        <v>-0.16271358750948889</v>
      </c>
      <c r="X69" s="38">
        <f t="shared" si="35"/>
        <v>1.4535882268267655</v>
      </c>
      <c r="Y69" s="49">
        <f>kWh_in_MMBtu*(V69-U69)*Elec_source_E+(T69-S69)*Gas_source_E</f>
        <v>-3.5183351148706814</v>
      </c>
      <c r="Z69" s="50">
        <f>(V69-U69)*Elec_emissions/1000+(T69-S69)*Gas_emissions</f>
        <v>-483.84924683352767</v>
      </c>
      <c r="AB69" s="16">
        <v>2</v>
      </c>
      <c r="AC69" s="17" t="s">
        <v>23</v>
      </c>
      <c r="AD69" s="18">
        <v>374</v>
      </c>
      <c r="AE69" s="18">
        <v>171</v>
      </c>
      <c r="AF69" s="30">
        <v>27.225291614576093</v>
      </c>
      <c r="AG69" s="31">
        <v>20.290281123380513</v>
      </c>
      <c r="AH69" s="31">
        <v>245.47958313301345</v>
      </c>
      <c r="AI69" s="30">
        <v>935.74630643564296</v>
      </c>
      <c r="AJ69" s="37">
        <f t="shared" ref="AJ69:AK71" si="38">(AG69-AF69)/AF69</f>
        <v>-0.25472676617658924</v>
      </c>
      <c r="AK69" s="38">
        <f t="shared" si="38"/>
        <v>11.098382552726047</v>
      </c>
      <c r="AL69" s="49">
        <f>kWh_in_MMBtu*(AI69-AH69)*Elec_source_E+(AG69-AF69)*Gas_source_E</f>
        <v>-0.42264274273618607</v>
      </c>
      <c r="AM69" s="50">
        <f>(AI69-AH69)*Elec_emissions/1000+(AG69-AF69)*Gas_emissions</f>
        <v>-72.814757868524111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414</v>
      </c>
      <c r="F70" s="30">
        <v>35.422030406150917</v>
      </c>
      <c r="G70" s="31">
        <v>27.928023680859337</v>
      </c>
      <c r="H70" s="31">
        <v>276.63732269354932</v>
      </c>
      <c r="I70" s="30">
        <v>534</v>
      </c>
      <c r="J70" s="37">
        <f t="shared" si="36"/>
        <v>-0.21156344340979027</v>
      </c>
      <c r="K70" s="38">
        <f t="shared" si="34"/>
        <v>0.93032521714920391</v>
      </c>
      <c r="L70" s="49">
        <f>kWh_in_MMBtu*(I70-H70)*Elec_source_E+(G70-F70)*Gas_source_E</f>
        <v>-5.5076501487621927</v>
      </c>
      <c r="M70" s="50">
        <f>(I70-H70)*Elec_emissions/1000+(G70-F70)*Gas_emissions</f>
        <v>-748.67181295979572</v>
      </c>
      <c r="O70" s="16">
        <v>3</v>
      </c>
      <c r="P70" s="17" t="s">
        <v>24</v>
      </c>
      <c r="Q70" s="18">
        <v>441</v>
      </c>
      <c r="R70" s="18">
        <v>160</v>
      </c>
      <c r="S70" s="30">
        <v>44.793635568609162</v>
      </c>
      <c r="T70" s="31">
        <v>38.071037877799306</v>
      </c>
      <c r="U70" s="31">
        <v>298.95842836494489</v>
      </c>
      <c r="V70" s="30">
        <v>836.93549454941785</v>
      </c>
      <c r="W70" s="37">
        <f t="shared" si="37"/>
        <v>-0.15007930491627636</v>
      </c>
      <c r="X70" s="38">
        <f t="shared" si="35"/>
        <v>1.7995045970998782</v>
      </c>
      <c r="Y70" s="49">
        <f>kWh_in_MMBtu*(V70-U70)*Elec_source_E+(T70-S70)*Gas_source_E</f>
        <v>-1.7656026911523606</v>
      </c>
      <c r="Z70" s="50">
        <f>(V70-U70)*Elec_emissions/1000+(T70-S70)*Gas_emissions</f>
        <v>-250.44011198366263</v>
      </c>
      <c r="AB70" s="16">
        <v>3</v>
      </c>
      <c r="AC70" s="17" t="s">
        <v>24</v>
      </c>
      <c r="AD70" s="18">
        <v>374</v>
      </c>
      <c r="AE70" s="18">
        <v>254</v>
      </c>
      <c r="AF70" s="30">
        <v>29.518657075468543</v>
      </c>
      <c r="AG70" s="31">
        <v>21.53872339932235</v>
      </c>
      <c r="AH70" s="31">
        <v>262.57678368794575</v>
      </c>
      <c r="AI70" s="30">
        <v>1089.1166019699185</v>
      </c>
      <c r="AJ70" s="37">
        <f t="shared" si="38"/>
        <v>-0.27033525460675206</v>
      </c>
      <c r="AK70" s="38">
        <f t="shared" si="38"/>
        <v>11.190916741899704</v>
      </c>
      <c r="AL70" s="49">
        <f>kWh_in_MMBtu*(AI70-AH70)*Elec_source_E+(AG70-AF70)*Gas_source_E</f>
        <v>-0.15271089307482022</v>
      </c>
      <c r="AM70" s="50">
        <f>(AI70-AH70)*Elec_emissions/1000+(AG70-AF70)*Gas_emissions</f>
        <v>-39.533543601592555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669</v>
      </c>
      <c r="F71" s="39">
        <v>46.061818044450021</v>
      </c>
      <c r="G71" s="40">
        <v>38.947875353316668</v>
      </c>
      <c r="H71" s="40">
        <v>308.0250375796366</v>
      </c>
      <c r="I71" s="39">
        <v>744</v>
      </c>
      <c r="J71" s="41">
        <f t="shared" si="36"/>
        <v>-0.15444337616609796</v>
      </c>
      <c r="K71" s="42">
        <f t="shared" si="34"/>
        <v>1.4153880666523633</v>
      </c>
      <c r="L71" s="51">
        <f>kWh_in_MMBtu*(I71-H71)*Elec_source_E+(G71-F71)*Gas_source_E</f>
        <v>-3.2467464802681087</v>
      </c>
      <c r="M71" s="52">
        <f>(I71-H71)*Elec_emissions/1000+(G71-F71)*Gas_emissions</f>
        <v>-447.85351213331649</v>
      </c>
      <c r="O71" s="19">
        <v>4</v>
      </c>
      <c r="P71" s="14" t="s">
        <v>25</v>
      </c>
      <c r="Q71" s="13">
        <v>441</v>
      </c>
      <c r="R71" s="13">
        <v>395</v>
      </c>
      <c r="S71" s="39">
        <v>57.818287895961987</v>
      </c>
      <c r="T71" s="40">
        <v>52.422028530299464</v>
      </c>
      <c r="U71" s="40">
        <v>340.86050506345362</v>
      </c>
      <c r="V71" s="39">
        <v>683.1255186491162</v>
      </c>
      <c r="W71" s="41">
        <f t="shared" si="37"/>
        <v>-9.3331358676212145E-2</v>
      </c>
      <c r="X71" s="42">
        <f t="shared" si="35"/>
        <v>1.0041204789095395</v>
      </c>
      <c r="Y71" s="51">
        <f>kWh_in_MMBtu*(V71-U71)*Elec_source_E+(T71-S71)*Gas_source_E</f>
        <v>-2.3433185938999173</v>
      </c>
      <c r="Z71" s="52">
        <f>(V71-U71)*Elec_emissions/1000+(T71-S71)*Gas_emissions</f>
        <v>-323.86788712101321</v>
      </c>
      <c r="AB71" s="19">
        <v>4</v>
      </c>
      <c r="AC71" s="14" t="s">
        <v>25</v>
      </c>
      <c r="AD71" s="13">
        <v>374</v>
      </c>
      <c r="AE71" s="13">
        <v>274</v>
      </c>
      <c r="AF71" s="39">
        <v>29.113622455591472</v>
      </c>
      <c r="AG71" s="40">
        <v>19.523457452191913</v>
      </c>
      <c r="AH71" s="40">
        <v>260.68923591500982</v>
      </c>
      <c r="AI71" s="39">
        <v>1289.1539869465255</v>
      </c>
      <c r="AJ71" s="41">
        <f t="shared" si="38"/>
        <v>-0.32940473202975473</v>
      </c>
      <c r="AK71" s="42">
        <f t="shared" si="38"/>
        <v>12.352616284967603</v>
      </c>
      <c r="AL71" s="51">
        <f>kWh_in_MMBtu*(AI71-AH71)*Elec_source_E+(AG71-AF71)*Gas_source_E</f>
        <v>0.17979526451605032</v>
      </c>
      <c r="AM71" s="52">
        <f>(AI71-AH71)*Elec_emissions/1000+(AG71-AF71)*Gas_emissions</f>
        <v>0.6823040648857841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BM71"/>
  <sheetViews>
    <sheetView workbookViewId="0">
      <selection activeCell="P15" sqref="P15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Int-14.55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Int-14.55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Int-14.55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Int-14.55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2449</v>
      </c>
      <c r="F8" s="30">
        <v>34.899873317403504</v>
      </c>
      <c r="G8" s="30">
        <v>28.07027513796254</v>
      </c>
      <c r="H8" s="30">
        <v>289.70545339087766</v>
      </c>
      <c r="I8" s="30">
        <v>780.09925428740291</v>
      </c>
      <c r="J8" s="32">
        <f>(G8-F8)/F8</f>
        <v>-0.19569120258196615</v>
      </c>
      <c r="K8" s="36">
        <f>(I8-H8)/H8</f>
        <v>1.6927323775119758</v>
      </c>
      <c r="L8" s="49">
        <f>kWh_in_MMBtu*(I8-H8)*Elec_source_E+(G8-F8)*Gas_source_E</f>
        <v>-2.3741863351037109</v>
      </c>
      <c r="M8" s="50">
        <f>(I8-H8)*Elec_emissions/1000+(G8-F8)*Gas_emissions</f>
        <v>-331.42487382832701</v>
      </c>
      <c r="N8" s="6"/>
      <c r="O8" s="16">
        <v>1</v>
      </c>
      <c r="P8" s="17" t="s">
        <v>22</v>
      </c>
      <c r="Q8" s="18">
        <v>7241</v>
      </c>
      <c r="R8" s="18">
        <v>2089</v>
      </c>
      <c r="S8" s="30">
        <v>32.442859653570551</v>
      </c>
      <c r="T8" s="30">
        <v>26.33707505625069</v>
      </c>
      <c r="U8" s="30">
        <v>277.54243674194703</v>
      </c>
      <c r="V8" s="30">
        <v>699.70910831741026</v>
      </c>
      <c r="W8" s="32">
        <f>(T8-S8)/S8</f>
        <v>-0.18820118394365642</v>
      </c>
      <c r="X8" s="36">
        <f t="shared" ref="X8:X11" si="0">(V8-U8)/U8</f>
        <v>1.5210887262187753</v>
      </c>
      <c r="Y8" s="49">
        <f>kWh_in_MMBtu*(V8-U8)*Elec_source_E+(T8-S8)*Gas_source_E</f>
        <v>-2.2906150972276613</v>
      </c>
      <c r="Z8" s="50">
        <f>(V8-U8)*Elec_emissions/1000+(T8-S8)*Gas_emissions</f>
        <v>-318.59096240742929</v>
      </c>
      <c r="AA8" s="6"/>
      <c r="AB8" s="16">
        <v>1</v>
      </c>
      <c r="AC8" s="17" t="s">
        <v>22</v>
      </c>
      <c r="AD8" s="18">
        <v>2476</v>
      </c>
      <c r="AE8" s="18">
        <v>292</v>
      </c>
      <c r="AF8" s="30">
        <v>44.796318949851653</v>
      </c>
      <c r="AG8" s="30">
        <v>32.882950400187227</v>
      </c>
      <c r="AH8" s="30">
        <v>335.64081748654951</v>
      </c>
      <c r="AI8" s="30">
        <v>1438.2296085004307</v>
      </c>
      <c r="AJ8" s="32">
        <f>(AG8-AF8)/AF8</f>
        <v>-0.26594525686365306</v>
      </c>
      <c r="AK8" s="36">
        <f t="shared" ref="AK8:AK11" si="1">(AI8-AH8)/AH8</f>
        <v>3.2850259371629211</v>
      </c>
      <c r="AL8" s="49">
        <f>kWh_in_MMBtu*(AI8-AH8)*Elec_source_E+(AG8-AF8)*Gas_source_E</f>
        <v>-1.5861441475028073</v>
      </c>
      <c r="AM8" s="50">
        <f>(AI8-AH8)*Elec_emissions/1000+(AG8-AF8)*Gas_emissions</f>
        <v>-239.17490880423361</v>
      </c>
      <c r="AO8" s="16">
        <v>1</v>
      </c>
      <c r="AP8" s="17" t="s">
        <v>22</v>
      </c>
      <c r="AQ8" s="18">
        <v>211</v>
      </c>
      <c r="AR8" s="18">
        <v>60</v>
      </c>
      <c r="AS8" s="30">
        <v>61.580441816030763</v>
      </c>
      <c r="AT8" s="30">
        <v>55.046980042965679</v>
      </c>
      <c r="AU8" s="30">
        <v>438.73949165257204</v>
      </c>
      <c r="AV8" s="30">
        <v>400.44396224351442</v>
      </c>
      <c r="AW8" s="32">
        <f>(AT8-AS8)/AS8</f>
        <v>-0.10609637703775419</v>
      </c>
      <c r="AX8" s="36">
        <f>(AU8-AT8)/AT8</f>
        <v>6.9702735973912429</v>
      </c>
      <c r="AY8" s="49">
        <f>kWh_in_MMBtu*(AV8-AU8)*Elec_source_E+(AT8-AS8)*Gas_source_E</f>
        <v>-7.5174025470259433</v>
      </c>
      <c r="AZ8" s="50">
        <f>(AV8-AU8)*Elec_emissions/1000+(AT8-AS8)*Gas_emissions</f>
        <v>-1012.9373696721491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3051</v>
      </c>
      <c r="F9" s="30">
        <v>35.235258408829687</v>
      </c>
      <c r="G9" s="31">
        <v>27.89411814696615</v>
      </c>
      <c r="H9" s="31">
        <v>292.92719140051844</v>
      </c>
      <c r="I9" s="30">
        <v>847.22609034214588</v>
      </c>
      <c r="J9" s="37">
        <f t="shared" ref="J9:J11" si="2">(G9-F9)/F9</f>
        <v>-0.20834642892881133</v>
      </c>
      <c r="K9" s="38">
        <f t="shared" ref="K9:K11" si="3">(I9-H9)/H9</f>
        <v>1.8922753339881522</v>
      </c>
      <c r="L9" s="49">
        <f>kWh_in_MMBtu*(I9-H9)*Elec_source_E+(G9-F9)*Gas_source_E</f>
        <v>-2.2710661869761619</v>
      </c>
      <c r="M9" s="50">
        <f>(I9-H9)*Elec_emissions/1000+(G9-F9)*Gas_emissions</f>
        <v>-318.98210848539213</v>
      </c>
      <c r="N9" s="6"/>
      <c r="O9" s="16">
        <v>2</v>
      </c>
      <c r="P9" s="17" t="s">
        <v>23</v>
      </c>
      <c r="Q9" s="18">
        <v>7241</v>
      </c>
      <c r="R9" s="18">
        <v>2419</v>
      </c>
      <c r="S9" s="30">
        <v>32.924554438734141</v>
      </c>
      <c r="T9" s="31">
        <v>26.09931592682079</v>
      </c>
      <c r="U9" s="31">
        <v>280.32398598973515</v>
      </c>
      <c r="V9" s="30">
        <v>778.0964685168907</v>
      </c>
      <c r="W9" s="37">
        <f t="shared" ref="W9:W11" si="4">(T9-S9)/S9</f>
        <v>-0.20729934324893368</v>
      </c>
      <c r="X9" s="38">
        <f t="shared" si="0"/>
        <v>1.7757042115738997</v>
      </c>
      <c r="Y9" s="49">
        <f>kWh_in_MMBtu*(V9-U9)*Elec_source_E+(T9-S9)*Gas_source_E</f>
        <v>-2.2931477004390217</v>
      </c>
      <c r="Z9" s="50">
        <f>(V9-U9)*Elec_emissions/1000+(T9-S9)*Gas_emissions</f>
        <v>-320.6648787135216</v>
      </c>
      <c r="AA9" s="6"/>
      <c r="AB9" s="16">
        <v>2</v>
      </c>
      <c r="AC9" s="17" t="s">
        <v>23</v>
      </c>
      <c r="AD9" s="18">
        <v>2476</v>
      </c>
      <c r="AE9" s="18">
        <v>550</v>
      </c>
      <c r="AF9" s="30">
        <v>40.802750900605247</v>
      </c>
      <c r="AG9" s="31">
        <v>31.150326352041116</v>
      </c>
      <c r="AH9" s="31">
        <v>324.52214081945044</v>
      </c>
      <c r="AI9" s="30">
        <v>1216.0948077698797</v>
      </c>
      <c r="AJ9" s="37">
        <f t="shared" ref="AJ9:AJ11" si="5">(AG9-AF9)/AF9</f>
        <v>-0.2365630830155854</v>
      </c>
      <c r="AK9" s="38">
        <f t="shared" si="1"/>
        <v>2.7473400264743733</v>
      </c>
      <c r="AL9" s="49">
        <f>kWh_in_MMBtu*(AI9-AH9)*Elec_source_E+(AG9-AF9)*Gas_source_E</f>
        <v>-1.3033653557159433</v>
      </c>
      <c r="AM9" s="50">
        <f>(AI9-AH9)*Elec_emissions/1000+(AG9-AF9)*Gas_emissions</f>
        <v>-196.20365318310837</v>
      </c>
      <c r="AO9" s="16">
        <v>2</v>
      </c>
      <c r="AP9" s="17" t="s">
        <v>23</v>
      </c>
      <c r="AQ9" s="18">
        <v>211</v>
      </c>
      <c r="AR9" s="18">
        <v>67</v>
      </c>
      <c r="AS9" s="30">
        <v>61.513461394620997</v>
      </c>
      <c r="AT9" s="31">
        <v>54.829309355882302</v>
      </c>
      <c r="AU9" s="31">
        <v>438.36908234292997</v>
      </c>
      <c r="AV9" s="30">
        <v>398.15474350497698</v>
      </c>
      <c r="AW9" s="37">
        <f t="shared" ref="AW9:AX11" si="6">(AT9-AS9)/AS9</f>
        <v>-0.10866161466444783</v>
      </c>
      <c r="AX9" s="38">
        <f t="shared" si="6"/>
        <v>6.995159659910982</v>
      </c>
      <c r="AY9" s="49">
        <f>kWh_in_MMBtu*(AV9-AU9)*Elec_source_E+(AT9-AS9)*Gas_source_E</f>
        <v>-7.7014930932164525</v>
      </c>
      <c r="AZ9" s="50">
        <f>(AV9-AU9)*Elec_emissions/1000+(AT9-AS9)*Gas_emissions</f>
        <v>-1037.7202939769568</v>
      </c>
      <c r="BA9" s="6"/>
      <c r="BB9" s="16">
        <v>2</v>
      </c>
      <c r="BC9" s="17" t="s">
        <v>23</v>
      </c>
      <c r="BD9" s="18">
        <v>72</v>
      </c>
      <c r="BE9" s="18">
        <v>15</v>
      </c>
      <c r="BF9" s="30">
        <v>86.357420617920141</v>
      </c>
      <c r="BG9" s="31">
        <v>77.631067929835183</v>
      </c>
      <c r="BH9" s="31">
        <v>517.28219240918611</v>
      </c>
      <c r="BI9" s="30">
        <v>476.19548021722829</v>
      </c>
      <c r="BJ9" s="37">
        <f t="shared" ref="BJ9:BK11" si="7">(BG9-BF9)/BF9</f>
        <v>-0.10104925118935455</v>
      </c>
      <c r="BK9" s="38">
        <f t="shared" si="7"/>
        <v>5.6633398999060294</v>
      </c>
      <c r="BL9" s="49">
        <f>kWh_in_MMBtu*(BI9-BH9)*Elec_source_E+(BG9-BF9)*Gas_source_E</f>
        <v>-9.9365110808527675</v>
      </c>
      <c r="BM9" s="50">
        <f>(BI9-BH9)*Elec_emissions/1000+(BG9-BF9)*Gas_emissions</f>
        <v>-1339.1201622485398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5076</v>
      </c>
      <c r="F10" s="30">
        <v>37.259998134676295</v>
      </c>
      <c r="G10" s="31">
        <v>30.482507382487256</v>
      </c>
      <c r="H10" s="31">
        <v>304.73141302429826</v>
      </c>
      <c r="I10" s="30">
        <v>803.70579825463562</v>
      </c>
      <c r="J10" s="37">
        <f t="shared" si="2"/>
        <v>-0.1818972380967866</v>
      </c>
      <c r="K10" s="38">
        <f t="shared" si="3"/>
        <v>1.6374235274213453</v>
      </c>
      <c r="L10" s="49">
        <f>kWh_in_MMBtu*(I10-H10)*Elec_source_E+(G10-F10)*Gas_source_E</f>
        <v>-2.2286764296619275</v>
      </c>
      <c r="M10" s="50">
        <f>(I10-H10)*Elec_emissions/1000+(G10-F10)*Gas_emissions</f>
        <v>-311.99766866690402</v>
      </c>
      <c r="N10" s="6"/>
      <c r="O10" s="16">
        <v>3</v>
      </c>
      <c r="P10" s="17" t="s">
        <v>24</v>
      </c>
      <c r="Q10" s="18">
        <v>7241</v>
      </c>
      <c r="R10" s="18">
        <v>3782</v>
      </c>
      <c r="S10" s="30">
        <v>34.82753583742889</v>
      </c>
      <c r="T10" s="31">
        <v>28.19620096119921</v>
      </c>
      <c r="U10" s="31">
        <v>291.31075217959233</v>
      </c>
      <c r="V10" s="30">
        <v>791.18666046720648</v>
      </c>
      <c r="W10" s="37">
        <f t="shared" si="4"/>
        <v>-0.19040494013656384</v>
      </c>
      <c r="X10" s="38">
        <f t="shared" si="0"/>
        <v>1.7159541985578408</v>
      </c>
      <c r="Y10" s="49">
        <f>kWh_in_MMBtu*(V10-U10)*Elec_source_E+(T10-S10)*Gas_source_E</f>
        <v>-2.0600458725257171</v>
      </c>
      <c r="Z10" s="50">
        <f>(V10-U10)*Elec_emissions/1000+(T10-S10)*Gas_emissions</f>
        <v>-289.27640618012879</v>
      </c>
      <c r="AA10" s="6"/>
      <c r="AB10" s="16">
        <v>3</v>
      </c>
      <c r="AC10" s="17" t="s">
        <v>24</v>
      </c>
      <c r="AD10" s="18">
        <v>2476</v>
      </c>
      <c r="AE10" s="18">
        <v>1152</v>
      </c>
      <c r="AF10" s="30">
        <v>40.815583230269851</v>
      </c>
      <c r="AG10" s="31">
        <v>33.571617108344128</v>
      </c>
      <c r="AH10" s="31">
        <v>328.41846294952825</v>
      </c>
      <c r="AI10" s="30">
        <v>891.45938147153447</v>
      </c>
      <c r="AJ10" s="37">
        <f t="shared" si="5"/>
        <v>-0.17748040205764884</v>
      </c>
      <c r="AK10" s="38">
        <f t="shared" si="1"/>
        <v>1.7144009306460186</v>
      </c>
      <c r="AL10" s="49">
        <f>kWh_in_MMBtu*(AI10-AH10)*Elec_source_E+(AG10-AF10)*Gas_source_E</f>
        <v>-2.0747645205302332</v>
      </c>
      <c r="AM10" s="50">
        <f>(AI10-AH10)*Elec_emissions/1000+(AG10-AF10)*Gas_emissions</f>
        <v>-292.7087042620019</v>
      </c>
      <c r="AO10" s="16">
        <v>3</v>
      </c>
      <c r="AP10" s="17" t="s">
        <v>24</v>
      </c>
      <c r="AQ10" s="18">
        <v>211</v>
      </c>
      <c r="AR10" s="18">
        <v>108</v>
      </c>
      <c r="AS10" s="30">
        <v>67.849259792767825</v>
      </c>
      <c r="AT10" s="31">
        <v>61.762207138661829</v>
      </c>
      <c r="AU10" s="31">
        <v>453.90155072737389</v>
      </c>
      <c r="AV10" s="30">
        <v>410.07625077963115</v>
      </c>
      <c r="AW10" s="37">
        <f t="shared" si="6"/>
        <v>-8.9714356099059839E-2</v>
      </c>
      <c r="AX10" s="38">
        <f t="shared" si="6"/>
        <v>6.3491795671797027</v>
      </c>
      <c r="AY10" s="49">
        <f>kWh_in_MMBtu*(AV10-AU10)*Elec_source_E+(AT10-AS10)*Gas_source_E</f>
        <v>-7.0879877116355194</v>
      </c>
      <c r="AZ10" s="50">
        <f>(AV10-AU10)*Elec_emissions/1000+(AT10-AS10)*Gas_emissions</f>
        <v>-954.89875650191573</v>
      </c>
      <c r="BA10" s="6"/>
      <c r="BB10" s="16">
        <v>3</v>
      </c>
      <c r="BC10" s="17" t="s">
        <v>24</v>
      </c>
      <c r="BD10" s="18">
        <v>72</v>
      </c>
      <c r="BE10" s="18">
        <v>34</v>
      </c>
      <c r="BF10" s="30">
        <v>90.198178105030905</v>
      </c>
      <c r="BG10" s="31">
        <v>80.775122307713289</v>
      </c>
      <c r="BH10" s="31">
        <v>521.17502857979889</v>
      </c>
      <c r="BI10" s="30">
        <v>473.33057394580277</v>
      </c>
      <c r="BJ10" s="37">
        <f t="shared" si="7"/>
        <v>-0.1044705779571842</v>
      </c>
      <c r="BK10" s="38">
        <f t="shared" si="7"/>
        <v>5.4521725710841968</v>
      </c>
      <c r="BL10" s="49">
        <f>kWh_in_MMBtu*(BI10-BH10)*Elec_source_E+(BG10-BF10)*Gas_source_E</f>
        <v>-10.765784310703777</v>
      </c>
      <c r="BM10" s="50">
        <f>(BI10-BH10)*Elec_emissions/1000+(BG10-BF10)*Gas_emissions</f>
        <v>-1450.8030872907518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7904</v>
      </c>
      <c r="F11" s="39">
        <v>42.471733365903468</v>
      </c>
      <c r="G11" s="40">
        <v>36.030773068892763</v>
      </c>
      <c r="H11" s="40">
        <v>319.04395860655927</v>
      </c>
      <c r="I11" s="39">
        <v>779.64844250889166</v>
      </c>
      <c r="J11" s="41">
        <f t="shared" si="2"/>
        <v>-0.15165287089934365</v>
      </c>
      <c r="K11" s="42">
        <f t="shared" si="3"/>
        <v>1.4437022594442657</v>
      </c>
      <c r="L11" s="51">
        <f>kWh_in_MMBtu*(I11-H11)*Elec_source_E+(G11-F11)*Gas_source_E</f>
        <v>-2.2585563631230805</v>
      </c>
      <c r="M11" s="52">
        <f>(I11-H11)*Elec_emissions/1000+(G11-F11)*Gas_emissions</f>
        <v>-315.14817443691493</v>
      </c>
      <c r="N11" s="6"/>
      <c r="O11" s="19">
        <v>4</v>
      </c>
      <c r="P11" s="14" t="s">
        <v>25</v>
      </c>
      <c r="Q11" s="13">
        <v>7241</v>
      </c>
      <c r="R11" s="13">
        <v>6183</v>
      </c>
      <c r="S11" s="39">
        <v>41.471343801744474</v>
      </c>
      <c r="T11" s="40">
        <v>35.53642183413141</v>
      </c>
      <c r="U11" s="40">
        <v>310.29910872957868</v>
      </c>
      <c r="V11" s="39">
        <v>740.58267177149526</v>
      </c>
      <c r="W11" s="41">
        <f t="shared" si="4"/>
        <v>-0.1431089861950269</v>
      </c>
      <c r="X11" s="42">
        <f t="shared" si="0"/>
        <v>1.3866735383275066</v>
      </c>
      <c r="Y11" s="51">
        <f>kWh_in_MMBtu*(V11-U11)*Elec_source_E+(T11-S11)*Gas_source_E</f>
        <v>-2.0204560416007702</v>
      </c>
      <c r="Z11" s="52">
        <f>(V11-U11)*Elec_emissions/1000+(T11-S11)*Gas_emissions</f>
        <v>-282.34265088343602</v>
      </c>
      <c r="AA11" s="6"/>
      <c r="AB11" s="19">
        <v>4</v>
      </c>
      <c r="AC11" s="14" t="s">
        <v>25</v>
      </c>
      <c r="AD11" s="13">
        <v>2476</v>
      </c>
      <c r="AE11" s="13">
        <v>1483</v>
      </c>
      <c r="AF11" s="39">
        <v>39.509839573518597</v>
      </c>
      <c r="AG11" s="40">
        <v>31.015367945153056</v>
      </c>
      <c r="AH11" s="40">
        <v>325.30198889332507</v>
      </c>
      <c r="AI11" s="39">
        <v>982.49444859125163</v>
      </c>
      <c r="AJ11" s="41">
        <f t="shared" si="5"/>
        <v>-0.21499635837698888</v>
      </c>
      <c r="AK11" s="42">
        <f t="shared" si="1"/>
        <v>2.0202534326140777</v>
      </c>
      <c r="AL11" s="51">
        <f>kWh_in_MMBtu*(AI11-AH11)*Elec_source_E+(AG11-AF11)*Gas_source_E</f>
        <v>-2.4644030562343824</v>
      </c>
      <c r="AM11" s="52">
        <f>(AI11-AH11)*Elec_emissions/1000+(AG11-AF11)*Gas_emissions</f>
        <v>-347.41359013999818</v>
      </c>
      <c r="AO11" s="19">
        <v>4</v>
      </c>
      <c r="AP11" s="14" t="s">
        <v>25</v>
      </c>
      <c r="AQ11" s="13">
        <v>211</v>
      </c>
      <c r="AR11" s="13">
        <v>186</v>
      </c>
      <c r="AS11" s="39">
        <v>89.244822052461771</v>
      </c>
      <c r="AT11" s="40">
        <v>82.933093030853996</v>
      </c>
      <c r="AU11" s="40">
        <v>521.71547668755261</v>
      </c>
      <c r="AV11" s="39">
        <v>548.33772220473486</v>
      </c>
      <c r="AW11" s="41">
        <f t="shared" si="6"/>
        <v>-7.072375602808062E-2</v>
      </c>
      <c r="AX11" s="42">
        <f t="shared" si="6"/>
        <v>5.2907996991436974</v>
      </c>
      <c r="AY11" s="51">
        <f>kWh_in_MMBtu*(AV11-AU11)*Elec_source_E+(AT11-AS11)*Gas_source_E</f>
        <v>-6.6045429822309103</v>
      </c>
      <c r="AZ11" s="52">
        <f>(AV11-AU11)*Elec_emissions/1000+(AT11-AS11)*Gas_emissions</f>
        <v>-891.31441867407921</v>
      </c>
      <c r="BA11" s="6"/>
      <c r="BB11" s="19">
        <v>4</v>
      </c>
      <c r="BC11" s="14" t="s">
        <v>25</v>
      </c>
      <c r="BD11" s="13">
        <v>72</v>
      </c>
      <c r="BE11" s="13">
        <v>52</v>
      </c>
      <c r="BF11" s="39">
        <v>78.589092473648094</v>
      </c>
      <c r="BG11" s="40">
        <v>70.080541724869661</v>
      </c>
      <c r="BH11" s="40">
        <v>455.42560304962711</v>
      </c>
      <c r="BI11" s="39">
        <v>467.08743146556583</v>
      </c>
      <c r="BJ11" s="41">
        <f t="shared" si="7"/>
        <v>-0.10826630618786515</v>
      </c>
      <c r="BK11" s="42">
        <f t="shared" si="7"/>
        <v>5.4986027767534944</v>
      </c>
      <c r="BL11" s="51">
        <f>kWh_in_MMBtu*(BI11-BH11)*Elec_source_E+(BG11-BF11)*Gas_source_E</f>
        <v>-9.1537511887986742</v>
      </c>
      <c r="BM11" s="52">
        <f>(BI11-BH11)*Elec_emissions/1000+(BG11-BF11)*Gas_emissions</f>
        <v>-1234.7639285808114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Int-14.55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Int-14.55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Int-14.55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Int-14.55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Int-14.55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822</v>
      </c>
      <c r="F23" s="30">
        <v>45.747720856878161</v>
      </c>
      <c r="G23" s="30">
        <v>36.728488704101416</v>
      </c>
      <c r="H23" s="30">
        <v>313.28797602516755</v>
      </c>
      <c r="I23" s="30">
        <v>957.43205564125788</v>
      </c>
      <c r="J23" s="32">
        <f>(G23-F23)/F23</f>
        <v>-0.19715150796240608</v>
      </c>
      <c r="K23" s="36">
        <f t="shared" ref="K23:K26" si="8">(I23-H23)/H23</f>
        <v>2.0560766097334802</v>
      </c>
      <c r="L23" s="49">
        <f>kWh_in_MMBtu*(I23-H23)*Elec_source_E+(G23-F23)*Gas_source_E</f>
        <v>-3.1712964136682773</v>
      </c>
      <c r="M23" s="50">
        <f>(I23-H23)*Elec_emissions/1000+(G23-F23)*Gas_emissions</f>
        <v>-442.44793567267527</v>
      </c>
      <c r="N23" s="6"/>
      <c r="O23" s="16">
        <v>1</v>
      </c>
      <c r="P23" s="17" t="s">
        <v>22</v>
      </c>
      <c r="Q23" s="18">
        <v>3779</v>
      </c>
      <c r="R23" s="18">
        <v>612</v>
      </c>
      <c r="S23" s="30">
        <v>42.742519851600875</v>
      </c>
      <c r="T23" s="30">
        <v>35.464629546193486</v>
      </c>
      <c r="U23" s="30">
        <v>293.65412509583399</v>
      </c>
      <c r="V23" s="30">
        <v>717.63023732034537</v>
      </c>
      <c r="W23" s="32">
        <f>(T23-S23)/S23</f>
        <v>-0.17027284143929114</v>
      </c>
      <c r="X23" s="36">
        <f t="shared" ref="X23:X26" si="9">(V23-U23)/U23</f>
        <v>1.4437941646014569</v>
      </c>
      <c r="Y23" s="49">
        <f>kWh_in_MMBtu*(V23-U23)*Elec_source_E+(T23-S23)*Gas_source_E</f>
        <v>-3.5495029026498504</v>
      </c>
      <c r="Z23" s="50">
        <f>(V23-U23)*Elec_emissions/1000+(T23-S23)*Gas_emissions</f>
        <v>-488.40903459019125</v>
      </c>
      <c r="AA23" s="6"/>
      <c r="AB23" s="16">
        <v>1</v>
      </c>
      <c r="AC23" s="17" t="s">
        <v>22</v>
      </c>
      <c r="AD23" s="18">
        <v>1341</v>
      </c>
      <c r="AE23" s="18">
        <v>185</v>
      </c>
      <c r="AF23" s="30">
        <v>49.824268332138026</v>
      </c>
      <c r="AG23" s="30">
        <v>35.104911805484818</v>
      </c>
      <c r="AH23" s="30">
        <v>345.76959074646425</v>
      </c>
      <c r="AI23" s="30">
        <v>1812.2714904407703</v>
      </c>
      <c r="AJ23" s="32">
        <f>(AG23-AF23)/AF23</f>
        <v>-0.29542544264837339</v>
      </c>
      <c r="AK23" s="36">
        <f t="shared" ref="AK23:AK26" si="10">(AI23-AH23)/AH23</f>
        <v>4.2412691542028043</v>
      </c>
      <c r="AL23" s="49">
        <f>kWh_in_MMBtu*(AI23-AH23)*Elec_source_E+(AG23-AF23)*Gas_source_E</f>
        <v>-0.88225194422251896</v>
      </c>
      <c r="AM23" s="50">
        <f>(AI23-AH23)*Elec_emissions/1000+(AG23-AF23)*Gas_emissions</f>
        <v>-152.58470417725016</v>
      </c>
      <c r="AO23" s="16">
        <v>1</v>
      </c>
      <c r="AP23" s="17" t="s">
        <v>22</v>
      </c>
      <c r="AQ23" s="18">
        <v>133</v>
      </c>
      <c r="AR23" s="18">
        <v>18</v>
      </c>
      <c r="AS23" s="30">
        <v>75.687214636217462</v>
      </c>
      <c r="AT23" s="30">
        <v>67.757158936862183</v>
      </c>
      <c r="AU23" s="30">
        <v>487.65795288588811</v>
      </c>
      <c r="AV23" s="30">
        <v>448.40945436471827</v>
      </c>
      <c r="AW23" s="32">
        <f>(AT23-AS23)/AS23</f>
        <v>-0.10477404588701338</v>
      </c>
      <c r="AX23" s="36">
        <f t="shared" ref="AX23:AX26" si="11">(AV23-AU23)/AU23</f>
        <v>-8.0483663372868192E-2</v>
      </c>
      <c r="AY23" s="49">
        <f>kWh_in_MMBtu*(AV23-AU23)*Elec_source_E+(AT23-AS23)*Gas_source_E</f>
        <v>-9.0495424686816488</v>
      </c>
      <c r="AZ23" s="50">
        <f>(AV23-AU23)*Elec_emissions/1000+(AT23-AS23)*Gas_emissions</f>
        <v>-1219.5435786771584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1211</v>
      </c>
      <c r="F24" s="30">
        <v>44.480145816035851</v>
      </c>
      <c r="G24" s="31">
        <v>36.522719386747809</v>
      </c>
      <c r="H24" s="31">
        <v>315.76164203341557</v>
      </c>
      <c r="I24" s="30">
        <v>878.66254675813559</v>
      </c>
      <c r="J24" s="37">
        <f t="shared" ref="J24:J26" si="13">(G24-F24)/F24</f>
        <v>-0.17889838900706242</v>
      </c>
      <c r="K24" s="38">
        <f t="shared" si="8"/>
        <v>1.7826766452688729</v>
      </c>
      <c r="L24" s="49">
        <f>kWh_in_MMBtu*(I24-H24)*Elec_source_E+(G24-F24)*Gas_source_E</f>
        <v>-2.8538838279903249</v>
      </c>
      <c r="M24" s="50">
        <f>(I24-H24)*Elec_emissions/1000+(G24-F24)*Gas_emissions</f>
        <v>-397.77938436586112</v>
      </c>
      <c r="N24" s="6"/>
      <c r="O24" s="16">
        <v>2</v>
      </c>
      <c r="P24" s="17" t="s">
        <v>23</v>
      </c>
      <c r="Q24" s="18">
        <v>3779</v>
      </c>
      <c r="R24" s="18">
        <v>815</v>
      </c>
      <c r="S24" s="30">
        <v>42.336827880312612</v>
      </c>
      <c r="T24" s="31">
        <v>35.527483626957178</v>
      </c>
      <c r="U24" s="31">
        <v>297.73520155424768</v>
      </c>
      <c r="V24" s="30">
        <v>689.55127142907384</v>
      </c>
      <c r="W24" s="37">
        <f t="shared" ref="W24:W26" si="14">(T24-S24)/S24</f>
        <v>-0.16083737479354002</v>
      </c>
      <c r="X24" s="38">
        <f t="shared" si="9"/>
        <v>1.3159883944842741</v>
      </c>
      <c r="Y24" s="49">
        <f>kWh_in_MMBtu*(V24-U24)*Elec_source_E+(T24-S24)*Gas_source_E</f>
        <v>-3.3712834436294745</v>
      </c>
      <c r="Z24" s="50">
        <f>(V24-U24)*Elec_emissions/1000+(T24-S24)*Gas_emissions</f>
        <v>-463.63704701691222</v>
      </c>
      <c r="AA24" s="6"/>
      <c r="AB24" s="16">
        <v>2</v>
      </c>
      <c r="AC24" s="17" t="s">
        <v>23</v>
      </c>
      <c r="AD24" s="18">
        <v>1341</v>
      </c>
      <c r="AE24" s="18">
        <v>361</v>
      </c>
      <c r="AF24" s="30">
        <v>45.453780273213624</v>
      </c>
      <c r="AG24" s="31">
        <v>34.960960540810319</v>
      </c>
      <c r="AH24" s="31">
        <v>336.65259825823415</v>
      </c>
      <c r="AI24" s="30">
        <v>1344.4401334597285</v>
      </c>
      <c r="AJ24" s="37">
        <f t="shared" ref="AJ24:AJ26" si="15">(AG24-AF24)/AF24</f>
        <v>-0.23084592017062286</v>
      </c>
      <c r="AK24" s="38">
        <f t="shared" si="10"/>
        <v>2.9935534150503025</v>
      </c>
      <c r="AL24" s="49">
        <f>kWh_in_MMBtu*(AI24-AH24)*Elec_source_E+(AG24-AF24)*Gas_source_E</f>
        <v>-1.0178756624214493</v>
      </c>
      <c r="AM24" s="50">
        <f>(AI24-AH24)*Elec_emissions/1000+(AG24-AF24)*Gas_emissions</f>
        <v>-160.36467488795643</v>
      </c>
      <c r="AO24" s="16">
        <v>2</v>
      </c>
      <c r="AP24" s="17" t="s">
        <v>23</v>
      </c>
      <c r="AQ24" s="18">
        <v>133</v>
      </c>
      <c r="AR24" s="18">
        <v>21</v>
      </c>
      <c r="AS24" s="30">
        <v>81.510727537273596</v>
      </c>
      <c r="AT24" s="31">
        <v>73.170710831196217</v>
      </c>
      <c r="AU24" s="31">
        <v>512.00861330966779</v>
      </c>
      <c r="AV24" s="30">
        <v>470.89055917553952</v>
      </c>
      <c r="AW24" s="37">
        <f t="shared" ref="AW24:AW26" si="16">(AT24-AS24)/AS24</f>
        <v>-0.10231802559072507</v>
      </c>
      <c r="AX24" s="38">
        <f t="shared" si="11"/>
        <v>-8.0307348480600019E-2</v>
      </c>
      <c r="AY24" s="49">
        <f>kWh_in_MMBtu*(AV24-AU24)*Elec_source_E+(AT24-AS24)*Gas_source_E</f>
        <v>-9.5157288980410133</v>
      </c>
      <c r="AZ24" s="50">
        <f>(AV24-AU24)*Elec_emissions/1000+(AT24-AS24)*Gas_emissions</f>
        <v>-1282.3717552329181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88.600135989412564</v>
      </c>
      <c r="BG24" s="31">
        <v>79.75873847812359</v>
      </c>
      <c r="BH24" s="31">
        <v>532.09931321630836</v>
      </c>
      <c r="BI24" s="30">
        <v>488.89057055414497</v>
      </c>
      <c r="BJ24" s="37">
        <f t="shared" ref="BJ24:BJ26" si="17">(BG24-BF24)/BF24</f>
        <v>-9.9789886466376237E-2</v>
      </c>
      <c r="BK24" s="38">
        <f t="shared" si="12"/>
        <v>-8.1204281961924321E-2</v>
      </c>
      <c r="BL24" s="49">
        <f>kWh_in_MMBtu*(BI24-BH24)*Elec_source_E+(BG24-BF24)*Gas_source_E</f>
        <v>-10.083849153242424</v>
      </c>
      <c r="BM24" s="50">
        <f>(BI24-BH24)*Elec_emissions/1000+(BG24-BF24)*Gas_emissions</f>
        <v>-1358.94190384637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2236</v>
      </c>
      <c r="F25" s="30">
        <v>44.39987732183684</v>
      </c>
      <c r="G25" s="31">
        <v>38.426961570877531</v>
      </c>
      <c r="H25" s="31">
        <v>320.46726214239823</v>
      </c>
      <c r="I25" s="30">
        <v>690.55243846720248</v>
      </c>
      <c r="J25" s="37">
        <f t="shared" si="13"/>
        <v>-0.13452550122298867</v>
      </c>
      <c r="K25" s="38">
        <f t="shared" si="8"/>
        <v>1.1548299000986832</v>
      </c>
      <c r="L25" s="49">
        <f>kWh_in_MMBtu*(I25-H25)*Elec_source_E+(G25-F25)*Gas_source_E</f>
        <v>-2.6842473949045478</v>
      </c>
      <c r="M25" s="50">
        <f>(I25-H25)*Elec_emissions/1000+(G25-F25)*Gas_emissions</f>
        <v>-370.48380457918188</v>
      </c>
      <c r="N25" s="6"/>
      <c r="O25" s="16">
        <v>3</v>
      </c>
      <c r="P25" s="17" t="s">
        <v>24</v>
      </c>
      <c r="Q25" s="18">
        <v>3779</v>
      </c>
      <c r="R25" s="18">
        <v>1412</v>
      </c>
      <c r="S25" s="30">
        <v>42.997761526102579</v>
      </c>
      <c r="T25" s="31">
        <v>37.368005449215097</v>
      </c>
      <c r="U25" s="31">
        <v>303.65219117650616</v>
      </c>
      <c r="V25" s="30">
        <v>607.49464202843046</v>
      </c>
      <c r="W25" s="37">
        <f t="shared" si="14"/>
        <v>-0.13093137589197137</v>
      </c>
      <c r="X25" s="38">
        <f t="shared" si="9"/>
        <v>1.0006265710603996</v>
      </c>
      <c r="Y25" s="49">
        <f>kWh_in_MMBtu*(V25-U25)*Elec_source_E+(T25-S25)*Gas_source_E</f>
        <v>-2.9950725936502045</v>
      </c>
      <c r="Z25" s="50">
        <f>(V25-U25)*Elec_emissions/1000+(T25-S25)*Gas_emissions</f>
        <v>-410.88460620413082</v>
      </c>
      <c r="AA25" s="6"/>
      <c r="AB25" s="16">
        <v>3</v>
      </c>
      <c r="AC25" s="17" t="s">
        <v>24</v>
      </c>
      <c r="AD25" s="18">
        <v>1341</v>
      </c>
      <c r="AE25" s="18">
        <v>750</v>
      </c>
      <c r="AF25" s="30">
        <v>43.201034713033387</v>
      </c>
      <c r="AG25" s="31">
        <v>36.647795716336695</v>
      </c>
      <c r="AH25" s="31">
        <v>334.10037796446073</v>
      </c>
      <c r="AI25" s="30">
        <v>869.74967167260934</v>
      </c>
      <c r="AJ25" s="37">
        <f t="shared" si="15"/>
        <v>-0.15169171387276137</v>
      </c>
      <c r="AK25" s="38">
        <f t="shared" si="10"/>
        <v>1.6032585684926322</v>
      </c>
      <c r="AL25" s="49">
        <f>kWh_in_MMBtu*(AI25-AH25)*Elec_source_E+(AG25-AF25)*Gas_source_E</f>
        <v>-1.6050680518684279</v>
      </c>
      <c r="AM25" s="50">
        <f>(AI25-AH25)*Elec_emissions/1000+(AG25-AF25)*Gas_emissions</f>
        <v>-228.73669112305856</v>
      </c>
      <c r="AO25" s="16">
        <v>3</v>
      </c>
      <c r="AP25" s="17" t="s">
        <v>24</v>
      </c>
      <c r="AQ25" s="18">
        <v>133</v>
      </c>
      <c r="AR25" s="18">
        <v>50</v>
      </c>
      <c r="AS25" s="30">
        <v>76.874662951521074</v>
      </c>
      <c r="AT25" s="31">
        <v>71.146657474798957</v>
      </c>
      <c r="AU25" s="31">
        <v>479.10550028533106</v>
      </c>
      <c r="AV25" s="30">
        <v>434.81484717267364</v>
      </c>
      <c r="AW25" s="37">
        <f t="shared" si="16"/>
        <v>-7.4510967031287401E-2</v>
      </c>
      <c r="AX25" s="38">
        <f t="shared" si="11"/>
        <v>-9.244446804781023E-2</v>
      </c>
      <c r="AY25" s="49">
        <f>kWh_in_MMBtu*(AV25-AU25)*Elec_source_E+(AT25-AS25)*Gas_source_E</f>
        <v>-6.7014374742359317</v>
      </c>
      <c r="AZ25" s="50">
        <f>(AV25-AU25)*Elec_emissions/1000+(AT25-AS25)*Gas_emissions</f>
        <v>-902.75700675684971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96.69905143413969</v>
      </c>
      <c r="BG25" s="31">
        <v>88.161779883241351</v>
      </c>
      <c r="BH25" s="31">
        <v>553.22273839842717</v>
      </c>
      <c r="BI25" s="30">
        <v>509.99257314290747</v>
      </c>
      <c r="BJ25" s="37">
        <f t="shared" si="17"/>
        <v>-8.8287024787548712E-2</v>
      </c>
      <c r="BK25" s="38">
        <f t="shared" si="12"/>
        <v>-7.8142423033208064E-2</v>
      </c>
      <c r="BL25" s="49">
        <f>kWh_in_MMBtu*(BI25-BH25)*Elec_source_E+(BG25-BF25)*Gas_source_E</f>
        <v>-9.7525733399863448</v>
      </c>
      <c r="BM25" s="50">
        <f>(BI25-BH25)*Elec_emissions/1000+(BG25-BF25)*Gas_emissions</f>
        <v>-1314.2647666134756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4512</v>
      </c>
      <c r="F26" s="39">
        <v>50.510786383704762</v>
      </c>
      <c r="G26" s="40">
        <v>45.614327487390959</v>
      </c>
      <c r="H26" s="40">
        <v>338.3498933591527</v>
      </c>
      <c r="I26" s="39">
        <v>605.91286941075225</v>
      </c>
      <c r="J26" s="41">
        <f t="shared" si="13"/>
        <v>-9.6938876760260556E-2</v>
      </c>
      <c r="K26" s="42">
        <f t="shared" si="8"/>
        <v>0.79078782438860107</v>
      </c>
      <c r="L26" s="51">
        <f>kWh_in_MMBtu*(I26-H26)*Elec_source_E+(G26-F26)*Gas_source_E</f>
        <v>-2.5708643276747898</v>
      </c>
      <c r="M26" s="52">
        <f>(I26-H26)*Elec_emissions/1000+(G26-F26)*Gas_emissions</f>
        <v>-352.84359240096529</v>
      </c>
      <c r="N26" s="6"/>
      <c r="O26" s="19">
        <v>4</v>
      </c>
      <c r="P26" s="14" t="s">
        <v>25</v>
      </c>
      <c r="Q26" s="13">
        <v>3779</v>
      </c>
      <c r="R26" s="13">
        <v>3505</v>
      </c>
      <c r="S26" s="39">
        <v>49.982870169466722</v>
      </c>
      <c r="T26" s="40">
        <v>45.825206695255609</v>
      </c>
      <c r="U26" s="40">
        <v>330.10644343470051</v>
      </c>
      <c r="V26" s="39">
        <v>527.68876394125243</v>
      </c>
      <c r="W26" s="41">
        <f t="shared" si="14"/>
        <v>-8.3181767275760099E-2</v>
      </c>
      <c r="X26" s="42">
        <f t="shared" si="9"/>
        <v>0.59854124157875266</v>
      </c>
      <c r="Y26" s="51">
        <f>kWh_in_MMBtu*(V26-U26)*Elec_source_E+(T26-S26)*Gas_source_E</f>
        <v>-2.4890922134376381</v>
      </c>
      <c r="Z26" s="52">
        <f>(V26-U26)*Elec_emissions/1000+(T26-S26)*Gas_emissions</f>
        <v>-340.21213636634815</v>
      </c>
      <c r="AA26" s="6"/>
      <c r="AB26" s="19">
        <v>4</v>
      </c>
      <c r="AC26" s="14" t="s">
        <v>25</v>
      </c>
      <c r="AD26" s="13">
        <v>1341</v>
      </c>
      <c r="AE26" s="13">
        <v>852</v>
      </c>
      <c r="AF26" s="39">
        <v>43.544445854724479</v>
      </c>
      <c r="AG26" s="40">
        <v>35.867188719705382</v>
      </c>
      <c r="AH26" s="40">
        <v>333.79935235614886</v>
      </c>
      <c r="AI26" s="39">
        <v>931.21938631172395</v>
      </c>
      <c r="AJ26" s="41">
        <f t="shared" si="15"/>
        <v>-0.17630852762789564</v>
      </c>
      <c r="AK26" s="42">
        <f t="shared" si="10"/>
        <v>1.7897579181584355</v>
      </c>
      <c r="AL26" s="51">
        <f>kWh_in_MMBtu*(AI26-AH26)*Elec_source_E+(AG26-AF26)*Gas_source_E</f>
        <v>-2.1916134693474554</v>
      </c>
      <c r="AM26" s="52">
        <f>(AI26-AH26)*Elec_emissions/1000+(AG26-AF26)*Gas_emissions</f>
        <v>-309.25496428113172</v>
      </c>
      <c r="AO26" s="19">
        <v>4</v>
      </c>
      <c r="AP26" s="14" t="s">
        <v>25</v>
      </c>
      <c r="AQ26" s="13">
        <v>133</v>
      </c>
      <c r="AR26" s="13">
        <v>123</v>
      </c>
      <c r="AS26" s="39">
        <v>102.4824897253215</v>
      </c>
      <c r="AT26" s="40">
        <v>96.940594329656761</v>
      </c>
      <c r="AU26" s="40">
        <v>559.51980778508823</v>
      </c>
      <c r="AV26" s="39">
        <v>602.14548388894968</v>
      </c>
      <c r="AW26" s="41">
        <f t="shared" si="16"/>
        <v>-5.4076510148400897E-2</v>
      </c>
      <c r="AX26" s="42">
        <f t="shared" si="11"/>
        <v>7.6182604280980143E-2</v>
      </c>
      <c r="AY26" s="51">
        <f>kWh_in_MMBtu*(AV26-AU26)*Elec_source_E+(AT26-AS26)*Gas_source_E</f>
        <v>-5.5999683146576453</v>
      </c>
      <c r="AZ26" s="52">
        <f>(AV26-AU26)*Elec_emissions/1000+(AT26-AS26)*Gas_emissions</f>
        <v>-756.20177095388101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94.046691089241335</v>
      </c>
      <c r="BG26" s="40">
        <v>84.748695765644413</v>
      </c>
      <c r="BH26" s="40">
        <v>512.30156352703148</v>
      </c>
      <c r="BI26" s="39">
        <v>527.09179722777492</v>
      </c>
      <c r="BJ26" s="41">
        <f t="shared" si="17"/>
        <v>-9.8865735901053783E-2</v>
      </c>
      <c r="BK26" s="42">
        <f t="shared" si="12"/>
        <v>2.8870170918311164E-2</v>
      </c>
      <c r="BL26" s="51">
        <f>kWh_in_MMBtu*(BI26-BH26)*Elec_source_E+(BG26-BF26)*Gas_source_E</f>
        <v>-9.981901868221092</v>
      </c>
      <c r="BM26" s="52">
        <f>(BI26-BH26)*Elec_emissions/1000+(BG26-BF26)*Gas_emissions</f>
        <v>-1346.5219860715479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Int-14.55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Int-14.55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Int-14.55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Int-14.55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Int-14.55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1627</v>
      </c>
      <c r="F38" s="30">
        <v>29.41927671171927</v>
      </c>
      <c r="G38" s="30">
        <v>23.695934909710498</v>
      </c>
      <c r="H38" s="30">
        <v>277.79098897453639</v>
      </c>
      <c r="I38" s="30">
        <v>690.50640689166289</v>
      </c>
      <c r="J38" s="32">
        <f>(G38-F38)/F38</f>
        <v>-0.19454393315281129</v>
      </c>
      <c r="K38" s="36">
        <f t="shared" ref="K38:K41" si="18">(I38-H38)/H38</f>
        <v>1.4857048439211897</v>
      </c>
      <c r="L38" s="49">
        <f>kWh_in_MMBtu*(I38-H38)*Elec_source_E+(G38-F38)*Gas_source_E</f>
        <v>-1.9714669223315777</v>
      </c>
      <c r="M38" s="50">
        <f>(I38-H38)*Elec_emissions/1000+(G38-F38)*Gas_emissions</f>
        <v>-275.33332076374222</v>
      </c>
      <c r="N38" s="6"/>
      <c r="O38" s="16">
        <v>1</v>
      </c>
      <c r="P38" s="17" t="s">
        <v>22</v>
      </c>
      <c r="Q38" s="18">
        <v>3462</v>
      </c>
      <c r="R38" s="18">
        <v>1477</v>
      </c>
      <c r="S38" s="30">
        <v>28.175160235023114</v>
      </c>
      <c r="T38" s="30">
        <v>22.55504164538743</v>
      </c>
      <c r="U38" s="30">
        <v>270.86650358515658</v>
      </c>
      <c r="V38" s="30">
        <v>692.28342724104186</v>
      </c>
      <c r="W38" s="32">
        <f>(T38-S38)/S38</f>
        <v>-0.1994706877531649</v>
      </c>
      <c r="X38" s="36">
        <f t="shared" ref="X38:X41" si="19">(V38-U38)/U38</f>
        <v>1.5558104013529226</v>
      </c>
      <c r="Y38" s="49">
        <f>kWh_in_MMBtu*(V38-U38)*Elec_source_E+(T38-S38)*Gas_source_E</f>
        <v>-1.7689906307968233</v>
      </c>
      <c r="Z38" s="50">
        <f>(V38-U38)*Elec_emissions/1000+(T38-S38)*Gas_emissions</f>
        <v>-248.2262635747644</v>
      </c>
      <c r="AA38" s="6"/>
      <c r="AB38" s="16">
        <v>1</v>
      </c>
      <c r="AC38" s="17" t="s">
        <v>22</v>
      </c>
      <c r="AD38" s="18">
        <v>1135</v>
      </c>
      <c r="AE38" s="18">
        <v>107</v>
      </c>
      <c r="AF38" s="30">
        <v>36.103135438421965</v>
      </c>
      <c r="AG38" s="30">
        <v>29.041241428411034</v>
      </c>
      <c r="AH38" s="30">
        <v>318.12845250445446</v>
      </c>
      <c r="AI38" s="30">
        <v>791.52168178115153</v>
      </c>
      <c r="AJ38" s="32">
        <f>(AG38-AF38)/AF38</f>
        <v>-0.19560334370558483</v>
      </c>
      <c r="AK38" s="36">
        <f t="shared" ref="AK38:AK41" si="20">(AI38-AH38)/AH38</f>
        <v>1.4880568699527703</v>
      </c>
      <c r="AL38" s="49">
        <f>kWh_in_MMBtu*(AI38-AH38)*Elec_source_E+(AG38-AF38)*Gas_source_E</f>
        <v>-2.8031540316790222</v>
      </c>
      <c r="AM38" s="50">
        <f>(AI38-AH38)*Elec_emissions/1000+(AG38-AF38)*Gas_emissions</f>
        <v>-388.8869448415445</v>
      </c>
      <c r="AO38" s="16">
        <v>1</v>
      </c>
      <c r="AP38" s="17" t="s">
        <v>22</v>
      </c>
      <c r="AQ38" s="18">
        <v>78</v>
      </c>
      <c r="AR38" s="18">
        <v>42</v>
      </c>
      <c r="AS38" s="30">
        <v>55.534682035950773</v>
      </c>
      <c r="AT38" s="30">
        <v>49.599760517010012</v>
      </c>
      <c r="AU38" s="30">
        <v>417.7744368382937</v>
      </c>
      <c r="AV38" s="30">
        <v>379.88732276299839</v>
      </c>
      <c r="AW38" s="32">
        <f>(AT38-AS38)/AS38</f>
        <v>-0.10686874042240392</v>
      </c>
      <c r="AX38" s="36">
        <f t="shared" ref="AX38:AX41" si="21">(AV38-AU38)/AU38</f>
        <v>-9.0687966362958963E-2</v>
      </c>
      <c r="AY38" s="49">
        <f>kWh_in_MMBtu*(AV38-AU38)*Elec_source_E+(AT38-AS38)*Gas_source_E</f>
        <v>-6.8607711520306909</v>
      </c>
      <c r="AZ38" s="50">
        <f>(AV38-AU38)*Elec_emissions/1000+(AT38-AS38)*Gas_emissions</f>
        <v>-924.39185152715197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1840</v>
      </c>
      <c r="F39" s="30">
        <v>29.150715664195488</v>
      </c>
      <c r="G39" s="31">
        <v>22.215185483175109</v>
      </c>
      <c r="H39" s="31">
        <v>277.89864807636684</v>
      </c>
      <c r="I39" s="30">
        <v>826.53611821184029</v>
      </c>
      <c r="J39" s="37">
        <f t="shared" ref="J39:J41" si="23">(G39-F39)/F39</f>
        <v>-0.23791972248348534</v>
      </c>
      <c r="K39" s="38">
        <f t="shared" si="18"/>
        <v>1.974235837177255</v>
      </c>
      <c r="L39" s="49">
        <f>kWh_in_MMBtu*(I39-H39)*Elec_source_E+(G39-F39)*Gas_source_E</f>
        <v>-1.8874834895476091</v>
      </c>
      <c r="M39" s="50">
        <f>(I39-H39)*Elec_emissions/1000+(G39-F39)*Gas_emissions</f>
        <v>-267.12151006620752</v>
      </c>
      <c r="N39" s="6"/>
      <c r="O39" s="16">
        <v>2</v>
      </c>
      <c r="P39" s="17" t="s">
        <v>23</v>
      </c>
      <c r="Q39" s="18">
        <v>3462</v>
      </c>
      <c r="R39" s="18">
        <v>1604</v>
      </c>
      <c r="S39" s="30">
        <v>28.142133706261323</v>
      </c>
      <c r="T39" s="31">
        <v>21.308819246265163</v>
      </c>
      <c r="U39" s="31">
        <v>271.47726486437449</v>
      </c>
      <c r="V39" s="30">
        <v>823.086702698046</v>
      </c>
      <c r="W39" s="37">
        <f t="shared" ref="W39:W41" si="24">(T39-S39)/S39</f>
        <v>-0.24281436977452142</v>
      </c>
      <c r="X39" s="38">
        <f t="shared" si="19"/>
        <v>2.0318807842315874</v>
      </c>
      <c r="Y39" s="49">
        <f>kWh_in_MMBtu*(V39-U39)*Elec_source_E+(T39-S39)*Gas_source_E</f>
        <v>-1.745341820950169</v>
      </c>
      <c r="Z39" s="50">
        <f>(V39-U39)*Elec_emissions/1000+(T39-S39)*Gas_emissions</f>
        <v>-248.02004257433828</v>
      </c>
      <c r="AA39" s="6"/>
      <c r="AB39" s="16">
        <v>2</v>
      </c>
      <c r="AC39" s="17" t="s">
        <v>23</v>
      </c>
      <c r="AD39" s="18">
        <v>1135</v>
      </c>
      <c r="AE39" s="18">
        <v>189</v>
      </c>
      <c r="AF39" s="30">
        <v>31.91903871271283</v>
      </c>
      <c r="AG39" s="31">
        <v>23.87181343063542</v>
      </c>
      <c r="AH39" s="31">
        <v>301.35232528822911</v>
      </c>
      <c r="AI39" s="30">
        <v>970.94844494429788</v>
      </c>
      <c r="AJ39" s="37">
        <f t="shared" ref="AJ39:AJ41" si="25">(AG39-AF39)/AF39</f>
        <v>-0.25211364773564848</v>
      </c>
      <c r="AK39" s="38">
        <f t="shared" si="20"/>
        <v>2.2219709737286153</v>
      </c>
      <c r="AL39" s="49">
        <f>kWh_in_MMBtu*(AI39-AH39)*Elec_source_E+(AG39-AF39)*Gas_source_E</f>
        <v>-1.8486657751829032</v>
      </c>
      <c r="AM39" s="50">
        <f>(AI39-AH39)*Elec_emissions/1000+(AG39-AF39)*Gas_emissions</f>
        <v>-264.65799796904639</v>
      </c>
      <c r="AO39" s="16">
        <v>2</v>
      </c>
      <c r="AP39" s="17" t="s">
        <v>23</v>
      </c>
      <c r="AQ39" s="18">
        <v>78</v>
      </c>
      <c r="AR39" s="18">
        <v>46</v>
      </c>
      <c r="AS39" s="30">
        <v>52.384274677323063</v>
      </c>
      <c r="AT39" s="31">
        <v>46.456060856282463</v>
      </c>
      <c r="AU39" s="31">
        <v>404.75103559724533</v>
      </c>
      <c r="AV39" s="30">
        <v>364.94926243798102</v>
      </c>
      <c r="AW39" s="37">
        <f t="shared" ref="AW39:AW41" si="26">(AT39-AS39)/AS39</f>
        <v>-0.1131678133859301</v>
      </c>
      <c r="AX39" s="38">
        <f t="shared" si="21"/>
        <v>-9.8336433162013626E-2</v>
      </c>
      <c r="AY39" s="49">
        <f>kWh_in_MMBtu*(AV39-AU39)*Elec_source_E+(AT39-AS39)*Gas_source_E</f>
        <v>-6.8732550084052413</v>
      </c>
      <c r="AZ39" s="50">
        <f>(AV39-AU39)*Elec_emissions/1000+(AT39-AS39)*Gas_emissions</f>
        <v>-926.03158340358334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54.959405417026289</v>
      </c>
      <c r="BG39" s="31">
        <v>47.843680253797757</v>
      </c>
      <c r="BH39" s="31">
        <v>309.84250110947238</v>
      </c>
      <c r="BI39" s="30">
        <v>298.46421550039537</v>
      </c>
      <c r="BJ39" s="37">
        <f t="shared" ref="BJ39:BJ41" si="27">(BG39-BF39)/BF39</f>
        <v>-0.12947238255645499</v>
      </c>
      <c r="BK39" s="38">
        <f t="shared" si="22"/>
        <v>-3.6722804548549905E-2</v>
      </c>
      <c r="BL39" s="49">
        <f>kWh_in_MMBtu*(BI39-BH39)*Elec_source_E+(BG39-BF39)*Gas_source_E</f>
        <v>-7.8737780673973132</v>
      </c>
      <c r="BM39" s="50">
        <f>(BI39-BH39)*Elec_emissions/1000+(BG39-BF39)*Gas_emissions</f>
        <v>-1061.6157798788827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2840</v>
      </c>
      <c r="F40" s="30">
        <v>31.63860029577101</v>
      </c>
      <c r="G40" s="31">
        <v>24.227648380641998</v>
      </c>
      <c r="H40" s="31">
        <v>292.34220223976854</v>
      </c>
      <c r="I40" s="30">
        <v>892.79414772108544</v>
      </c>
      <c r="J40" s="37">
        <f t="shared" si="23"/>
        <v>-0.23423766683254948</v>
      </c>
      <c r="K40" s="38">
        <f t="shared" si="18"/>
        <v>2.0539352200297372</v>
      </c>
      <c r="L40" s="49">
        <f>kWh_in_MMBtu*(I40-H40)*Elec_source_E+(G40-F40)*Gas_source_E</f>
        <v>-1.8699945006891232</v>
      </c>
      <c r="M40" s="50">
        <f>(I40-H40)*Elec_emissions/1000+(G40-F40)*Gas_emissions</f>
        <v>-265.95013349088651</v>
      </c>
      <c r="N40" s="6"/>
      <c r="O40" s="16">
        <v>3</v>
      </c>
      <c r="P40" s="17" t="s">
        <v>24</v>
      </c>
      <c r="Q40" s="18">
        <v>3462</v>
      </c>
      <c r="R40" s="18">
        <v>2370</v>
      </c>
      <c r="S40" s="30">
        <v>29.959873950337098</v>
      </c>
      <c r="T40" s="31">
        <v>22.731817865385352</v>
      </c>
      <c r="U40" s="31">
        <v>283.95796236370967</v>
      </c>
      <c r="V40" s="30">
        <v>900.6267997227161</v>
      </c>
      <c r="W40" s="37">
        <f t="shared" si="24"/>
        <v>-0.24125789370587183</v>
      </c>
      <c r="X40" s="38">
        <f t="shared" si="19"/>
        <v>2.17169059893852</v>
      </c>
      <c r="Y40" s="49">
        <f>kWh_in_MMBtu*(V40-U40)*Elec_source_E+(T40-S40)*Gas_source_E</f>
        <v>-1.5029751002777392</v>
      </c>
      <c r="Z40" s="50">
        <f>(V40-U40)*Elec_emissions/1000+(T40-S40)*Gas_emissions</f>
        <v>-216.82460093376517</v>
      </c>
      <c r="AA40" s="6"/>
      <c r="AB40" s="16">
        <v>3</v>
      </c>
      <c r="AC40" s="17" t="s">
        <v>24</v>
      </c>
      <c r="AD40" s="18">
        <v>1135</v>
      </c>
      <c r="AE40" s="18">
        <v>402</v>
      </c>
      <c r="AF40" s="30">
        <v>36.365114046009772</v>
      </c>
      <c r="AG40" s="31">
        <v>27.83247791432818</v>
      </c>
      <c r="AH40" s="31">
        <v>317.81787523510116</v>
      </c>
      <c r="AI40" s="30">
        <v>931.96257139490058</v>
      </c>
      <c r="AJ40" s="37">
        <f t="shared" si="25"/>
        <v>-0.23463795881090743</v>
      </c>
      <c r="AK40" s="38">
        <f t="shared" si="20"/>
        <v>1.9323793405436833</v>
      </c>
      <c r="AL40" s="49">
        <f>kWh_in_MMBtu*(AI40-AH40)*Elec_source_E+(AG40-AF40)*Gas_source_E</f>
        <v>-2.9510639023622005</v>
      </c>
      <c r="AM40" s="50">
        <f>(AI40-AH40)*Elec_emissions/1000+(AG40-AF40)*Gas_emissions</f>
        <v>-412.05947504364497</v>
      </c>
      <c r="AO40" s="16">
        <v>3</v>
      </c>
      <c r="AP40" s="17" t="s">
        <v>24</v>
      </c>
      <c r="AQ40" s="18">
        <v>78</v>
      </c>
      <c r="AR40" s="18">
        <v>58</v>
      </c>
      <c r="AS40" s="30">
        <v>60.06873982832537</v>
      </c>
      <c r="AT40" s="31">
        <v>53.672163745440223</v>
      </c>
      <c r="AU40" s="31">
        <v>432.1740080049974</v>
      </c>
      <c r="AV40" s="30">
        <v>388.74987457873237</v>
      </c>
      <c r="AW40" s="37">
        <f t="shared" si="26"/>
        <v>-0.10648760238963506</v>
      </c>
      <c r="AX40" s="38">
        <f t="shared" si="21"/>
        <v>-0.10047835506517296</v>
      </c>
      <c r="AY40" s="49">
        <f>kWh_in_MMBtu*(AV40-AU40)*Elec_source_E+(AT40-AS40)*Gas_source_E</f>
        <v>-7.4212206749109724</v>
      </c>
      <c r="AZ40" s="50">
        <f>(AV40-AU40)*Elec_emissions/1000+(AT40-AS40)*Gas_emissions</f>
        <v>-999.84854076489648</v>
      </c>
      <c r="BA40" s="6"/>
      <c r="BB40" s="16">
        <v>3</v>
      </c>
      <c r="BC40" s="17" t="s">
        <v>24</v>
      </c>
      <c r="BD40" s="18">
        <v>26</v>
      </c>
      <c r="BE40" s="18">
        <v>10</v>
      </c>
      <c r="BF40" s="30">
        <v>74.596082115169722</v>
      </c>
      <c r="BG40" s="31">
        <v>63.047144126445914</v>
      </c>
      <c r="BH40" s="31">
        <v>444.2605250150911</v>
      </c>
      <c r="BI40" s="30">
        <v>385.34177587275138</v>
      </c>
      <c r="BJ40" s="37">
        <f t="shared" si="27"/>
        <v>-0.15481963209399219</v>
      </c>
      <c r="BK40" s="38">
        <f t="shared" si="22"/>
        <v>-0.13262206706377594</v>
      </c>
      <c r="BL40" s="49">
        <f>kWh_in_MMBtu*(BI40-BH40)*Elec_source_E+(BG40-BF40)*Gas_source_E</f>
        <v>-13.197490640425535</v>
      </c>
      <c r="BM40" s="50">
        <f>(BI40-BH40)*Elec_emissions/1000+(BG40-BF40)*Gas_emissions</f>
        <v>-1778.4950569162045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3392</v>
      </c>
      <c r="F41" s="39">
        <v>31.778276049771669</v>
      </c>
      <c r="G41" s="40">
        <v>23.282837474475361</v>
      </c>
      <c r="H41" s="40">
        <v>293.36342275641346</v>
      </c>
      <c r="I41" s="39">
        <v>1010.7495350262286</v>
      </c>
      <c r="J41" s="41">
        <f t="shared" si="23"/>
        <v>-0.26733478436623215</v>
      </c>
      <c r="K41" s="42">
        <f t="shared" si="18"/>
        <v>2.4453836321151656</v>
      </c>
      <c r="L41" s="51">
        <f>kWh_in_MMBtu*(I41-H41)*Elec_source_E+(G41-F41)*Gas_source_E</f>
        <v>-1.8431278442383858</v>
      </c>
      <c r="M41" s="52">
        <f>(I41-H41)*Elec_emissions/1000+(G41-F41)*Gas_emissions</f>
        <v>-265.00615620173278</v>
      </c>
      <c r="N41" s="6"/>
      <c r="O41" s="19">
        <v>4</v>
      </c>
      <c r="P41" s="14" t="s">
        <v>25</v>
      </c>
      <c r="Q41" s="13">
        <v>3462</v>
      </c>
      <c r="R41" s="13">
        <v>2678</v>
      </c>
      <c r="S41" s="39">
        <v>30.331351300300668</v>
      </c>
      <c r="T41" s="40">
        <v>22.070331117835668</v>
      </c>
      <c r="U41" s="40">
        <v>284.37502055129147</v>
      </c>
      <c r="V41" s="39">
        <v>1019.2208894507352</v>
      </c>
      <c r="W41" s="41">
        <f t="shared" si="24"/>
        <v>-0.2723591211177957</v>
      </c>
      <c r="X41" s="42">
        <f t="shared" si="19"/>
        <v>2.5840731983943814</v>
      </c>
      <c r="Y41" s="51">
        <f>kWh_in_MMBtu*(V41-U41)*Elec_source_E+(T41-S41)*Gas_source_E</f>
        <v>-1.4070991400740089</v>
      </c>
      <c r="Z41" s="52">
        <f>(V41-U41)*Elec_emissions/1000+(T41-S41)*Gas_emissions</f>
        <v>-206.60234221365783</v>
      </c>
      <c r="AA41" s="6"/>
      <c r="AB41" s="19">
        <v>4</v>
      </c>
      <c r="AC41" s="14" t="s">
        <v>25</v>
      </c>
      <c r="AD41" s="13">
        <v>1135</v>
      </c>
      <c r="AE41" s="13">
        <v>631</v>
      </c>
      <c r="AF41" s="39">
        <v>34.06216199572583</v>
      </c>
      <c r="AG41" s="40">
        <v>24.464256534822244</v>
      </c>
      <c r="AH41" s="40">
        <v>313.82852824304632</v>
      </c>
      <c r="AI41" s="39">
        <v>1051.727971669156</v>
      </c>
      <c r="AJ41" s="41">
        <f t="shared" si="25"/>
        <v>-0.28177616741145045</v>
      </c>
      <c r="AK41" s="42">
        <f t="shared" si="20"/>
        <v>2.3512822354207366</v>
      </c>
      <c r="AL41" s="51">
        <f>kWh_in_MMBtu*(AI41-AH41)*Elec_source_E+(AG41-AF41)*Gas_source_E</f>
        <v>-2.8327338455022533</v>
      </c>
      <c r="AM41" s="52">
        <f>(AI41-AH41)*Elec_emissions/1000+(AG41-AF41)*Gas_emissions</f>
        <v>-398.93680603826033</v>
      </c>
      <c r="AO41" s="19">
        <v>4</v>
      </c>
      <c r="AP41" s="14" t="s">
        <v>25</v>
      </c>
      <c r="AQ41" s="13">
        <v>78</v>
      </c>
      <c r="AR41" s="13">
        <v>63</v>
      </c>
      <c r="AS41" s="39">
        <v>63.399851834021369</v>
      </c>
      <c r="AT41" s="40">
        <v>55.585114304619964</v>
      </c>
      <c r="AU41" s="40">
        <v>447.90702073522078</v>
      </c>
      <c r="AV41" s="39">
        <v>443.28447320221977</v>
      </c>
      <c r="AW41" s="41">
        <f t="shared" si="26"/>
        <v>-0.12326113237393865</v>
      </c>
      <c r="AX41" s="42">
        <f t="shared" si="21"/>
        <v>-1.032032836952029E-2</v>
      </c>
      <c r="AY41" s="51">
        <f>kWh_in_MMBtu*(AV41-AU41)*Elec_source_E+(AT41-AS41)*Gas_source_E</f>
        <v>-8.565855428445472</v>
      </c>
      <c r="AZ41" s="52">
        <f>(AV41-AU41)*Elec_emissions/1000+(AT41-AS41)*Gas_emissions</f>
        <v>-1155.1057785087644</v>
      </c>
      <c r="BA41" s="6"/>
      <c r="BB41" s="19">
        <v>4</v>
      </c>
      <c r="BC41" s="14" t="s">
        <v>25</v>
      </c>
      <c r="BD41" s="13">
        <v>26</v>
      </c>
      <c r="BE41" s="13">
        <v>20</v>
      </c>
      <c r="BF41" s="39">
        <v>53.856934688698949</v>
      </c>
      <c r="BG41" s="40">
        <v>46.611495259630118</v>
      </c>
      <c r="BH41" s="40">
        <v>364.42406628578021</v>
      </c>
      <c r="BI41" s="39">
        <v>371.08044624603156</v>
      </c>
      <c r="BJ41" s="41">
        <f t="shared" si="27"/>
        <v>-0.13453122556915917</v>
      </c>
      <c r="BK41" s="42">
        <f t="shared" si="22"/>
        <v>1.8265478534646037E-2</v>
      </c>
      <c r="BL41" s="51">
        <f>kWh_in_MMBtu*(BI41-BH41)*Elec_source_E+(BG41-BF41)*Gas_source_E</f>
        <v>-7.8287101017227831</v>
      </c>
      <c r="BM41" s="52">
        <f>(BI41-BH41)*Elec_emissions/1000+(BG41-BF41)*Gas_emissions</f>
        <v>-1055.9510365956296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Int-14.55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Int-14.55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Int-14.55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319</v>
      </c>
      <c r="F53" s="30">
        <v>35.535354528090373</v>
      </c>
      <c r="G53" s="30">
        <v>28.304078674075182</v>
      </c>
      <c r="H53" s="30">
        <v>286.17288368416695</v>
      </c>
      <c r="I53" s="30">
        <v>1196.3578715120364</v>
      </c>
      <c r="J53" s="32">
        <f>(G53-F53)/F53</f>
        <v>-0.2034952500135867</v>
      </c>
      <c r="K53" s="36">
        <f t="shared" ref="K53:K56" si="28">(I53-H53)/H53</f>
        <v>3.1805423914041762</v>
      </c>
      <c r="L53" s="49">
        <f>kWh_in_MMBtu*(I53-H53)*Elec_source_E+(G53-F53)*Gas_source_E</f>
        <v>1.5281154903554111</v>
      </c>
      <c r="M53" s="50">
        <f>(I53-H53)*Elec_emissions/1000+(G53-F53)*Gas_emissions</f>
        <v>185.23014176690708</v>
      </c>
      <c r="O53" s="16">
        <v>1</v>
      </c>
      <c r="P53" s="17" t="s">
        <v>22</v>
      </c>
      <c r="Q53" s="18">
        <v>794</v>
      </c>
      <c r="R53" s="18">
        <v>102</v>
      </c>
      <c r="S53" s="30">
        <v>47.008875688589619</v>
      </c>
      <c r="T53" s="30">
        <v>36.860737081806434</v>
      </c>
      <c r="U53" s="30">
        <v>300.29774765523018</v>
      </c>
      <c r="V53" s="30">
        <v>1148.9876997170461</v>
      </c>
      <c r="W53" s="32">
        <f>(T53-S53)/S53</f>
        <v>-0.21587707551249571</v>
      </c>
      <c r="X53" s="36">
        <f t="shared" ref="X53:X56" si="29">(V53-U53)/U53</f>
        <v>2.8261615636098316</v>
      </c>
      <c r="Y53" s="49">
        <f>kWh_in_MMBtu*(V53-U53)*Elec_source_E+(T53-S53)*Gas_source_E</f>
        <v>-2.2870488143182133</v>
      </c>
      <c r="Z53" s="50">
        <f>(V53-U53)*Elec_emissions/1000+(T53-S53)*Gas_emissions</f>
        <v>-327.88297493955383</v>
      </c>
      <c r="AB53" s="16">
        <v>1</v>
      </c>
      <c r="AC53" s="17" t="s">
        <v>22</v>
      </c>
      <c r="AD53" s="18">
        <v>661</v>
      </c>
      <c r="AE53" s="18">
        <v>217</v>
      </c>
      <c r="AF53" s="30">
        <v>30.142270848961701</v>
      </c>
      <c r="AG53" s="30">
        <v>24.282054906385852</v>
      </c>
      <c r="AH53" s="30">
        <v>279.53354670237678</v>
      </c>
      <c r="AI53" s="30">
        <v>704.0897997901385</v>
      </c>
      <c r="AJ53" s="32">
        <f>(AG53-AF53)/AF53</f>
        <v>-0.19441852844931601</v>
      </c>
      <c r="AK53" s="36">
        <f t="shared" ref="AK53:AK56" si="30">(AI53-AH53)/AH53</f>
        <v>1.5188025126007241</v>
      </c>
      <c r="AL53" s="49">
        <f>kWh_in_MMBtu*(AI53-AH53)*Elec_source_E+(AG53-AF53)*Gas_source_E</f>
        <v>-1.9982398959727234</v>
      </c>
      <c r="AM53" s="50">
        <f>(AI53-AH53)*Elec_emissions/1000+(AG53-AF53)*Gas_emissions</f>
        <v>-279.2152980740932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393</v>
      </c>
      <c r="F54" s="30">
        <v>35.721078252100689</v>
      </c>
      <c r="G54" s="31">
        <v>28.103723505829837</v>
      </c>
      <c r="H54" s="31">
        <v>287.7347177565195</v>
      </c>
      <c r="I54" s="30">
        <v>1215.8062201858115</v>
      </c>
      <c r="J54" s="37">
        <f t="shared" ref="J54:J56" si="31">(G54-F54)/F54</f>
        <v>-0.21324537553182313</v>
      </c>
      <c r="K54" s="38">
        <f t="shared" si="28"/>
        <v>3.2254415096847091</v>
      </c>
      <c r="L54" s="49">
        <f>kWh_in_MMBtu*(I54-H54)*Elec_source_E+(G54-F54)*Gas_source_E</f>
        <v>1.2922143123509962</v>
      </c>
      <c r="M54" s="50">
        <f>(I54-H54)*Elec_emissions/1000+(G54-F54)*Gas_emissions</f>
        <v>153.00611072971583</v>
      </c>
      <c r="O54" s="16">
        <v>2</v>
      </c>
      <c r="P54" s="17" t="s">
        <v>23</v>
      </c>
      <c r="Q54" s="18">
        <v>794</v>
      </c>
      <c r="R54" s="18">
        <v>146</v>
      </c>
      <c r="S54" s="30">
        <v>46.132827303760195</v>
      </c>
      <c r="T54" s="31">
        <v>37.077375903190351</v>
      </c>
      <c r="U54" s="31">
        <v>305.49900548217886</v>
      </c>
      <c r="V54" s="30">
        <v>1018.8525498475535</v>
      </c>
      <c r="W54" s="37">
        <f t="shared" ref="W54:W56" si="32">(T54-S54)/S54</f>
        <v>-0.19629083951314105</v>
      </c>
      <c r="X54" s="38">
        <f t="shared" si="29"/>
        <v>2.3350437532176773</v>
      </c>
      <c r="Y54" s="49">
        <f>kWh_in_MMBtu*(V54-U54)*Elec_source_E+(T54-S54)*Gas_source_E</f>
        <v>-2.4952336731223959</v>
      </c>
      <c r="Z54" s="50">
        <f>(V54-U54)*Elec_emissions/1000+(T54-S54)*Gas_emissions</f>
        <v>-352.85830514109227</v>
      </c>
      <c r="AB54" s="16">
        <v>2</v>
      </c>
      <c r="AC54" s="17" t="s">
        <v>23</v>
      </c>
      <c r="AD54" s="18">
        <v>661</v>
      </c>
      <c r="AE54" s="18">
        <v>247</v>
      </c>
      <c r="AF54" s="30">
        <v>29.566765047476011</v>
      </c>
      <c r="AG54" s="31">
        <v>22.799459335730095</v>
      </c>
      <c r="AH54" s="31">
        <v>277.2343695462111</v>
      </c>
      <c r="AI54" s="30">
        <v>772.86024731215593</v>
      </c>
      <c r="AJ54" s="37">
        <f t="shared" ref="AJ54:AJ56" si="33">(AG54-AF54)/AF54</f>
        <v>-0.22888218243962447</v>
      </c>
      <c r="AK54" s="38">
        <f t="shared" si="30"/>
        <v>1.7877504819377417</v>
      </c>
      <c r="AL54" s="49">
        <f>kWh_in_MMBtu*(AI54-AH54)*Elec_source_E+(AG54-AF54)*Gas_source_E</f>
        <v>-2.2521942316453671</v>
      </c>
      <c r="AM54" s="50">
        <f>(AI54-AH54)*Elec_emissions/1000+(AG54-AF54)*Gas_emissions</f>
        <v>-315.09261085843286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674</v>
      </c>
      <c r="F55" s="30">
        <v>37.657915844608119</v>
      </c>
      <c r="G55" s="31">
        <v>30.750701730379173</v>
      </c>
      <c r="H55" s="31">
        <v>300.79311389715014</v>
      </c>
      <c r="I55" s="30">
        <v>1195.9460683196303</v>
      </c>
      <c r="J55" s="37">
        <f t="shared" si="31"/>
        <v>-0.18341997849086819</v>
      </c>
      <c r="K55" s="38">
        <f t="shared" si="28"/>
        <v>2.9759755561710062</v>
      </c>
      <c r="L55" s="49">
        <f>kWh_in_MMBtu*(I55-H55)*Elec_source_E+(G55-F55)*Gas_source_E</f>
        <v>1.7259298372569054</v>
      </c>
      <c r="M55" s="50">
        <f>(I55-H55)*Elec_emissions/1000+(G55-F55)*Gas_emissions</f>
        <v>212.25228690333427</v>
      </c>
      <c r="O55" s="16">
        <v>3</v>
      </c>
      <c r="P55" s="17" t="s">
        <v>24</v>
      </c>
      <c r="Q55" s="18">
        <v>794</v>
      </c>
      <c r="R55" s="18">
        <v>274</v>
      </c>
      <c r="S55" s="30">
        <v>45.580815104802774</v>
      </c>
      <c r="T55" s="31">
        <v>39.204669410077742</v>
      </c>
      <c r="U55" s="31">
        <v>312.83489581382588</v>
      </c>
      <c r="V55" s="30">
        <v>751.50639169136161</v>
      </c>
      <c r="W55" s="37">
        <f t="shared" si="32"/>
        <v>-0.13988660975159237</v>
      </c>
      <c r="X55" s="38">
        <f t="shared" si="29"/>
        <v>1.4022460465490962</v>
      </c>
      <c r="Y55" s="49">
        <f>kWh_in_MMBtu*(V55-U55)*Elec_source_E+(T55-S55)*Gas_source_E</f>
        <v>-2.4146688766812545</v>
      </c>
      <c r="Z55" s="50">
        <f>(V55-U55)*Elec_emissions/1000+(T55-S55)*Gas_emissions</f>
        <v>-335.69932767812713</v>
      </c>
      <c r="AB55" s="16">
        <v>3</v>
      </c>
      <c r="AC55" s="17" t="s">
        <v>24</v>
      </c>
      <c r="AD55" s="18">
        <v>661</v>
      </c>
      <c r="AE55" s="18">
        <v>400</v>
      </c>
      <c r="AF55" s="30">
        <v>32.23072985137479</v>
      </c>
      <c r="AG55" s="31">
        <v>24.959733869785676</v>
      </c>
      <c r="AH55" s="31">
        <v>292.54449328422794</v>
      </c>
      <c r="AI55" s="30">
        <v>878.28232927943475</v>
      </c>
      <c r="AJ55" s="37">
        <f t="shared" si="33"/>
        <v>-0.22559203639252903</v>
      </c>
      <c r="AK55" s="38">
        <f t="shared" si="30"/>
        <v>2.0022179512574878</v>
      </c>
      <c r="AL55" s="49">
        <f>kWh_in_MMBtu*(AI55-AH55)*Elec_source_E+(AG55-AF55)*Gas_source_E</f>
        <v>-1.8695685358026983</v>
      </c>
      <c r="AM55" s="50">
        <f>(AI55-AH55)*Elec_emissions/1000+(AG55-AF55)*Gas_emissions</f>
        <v>-265.55554100977304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1166</v>
      </c>
      <c r="F56" s="39">
        <v>45.752992846122858</v>
      </c>
      <c r="G56" s="40">
        <v>39.726938232472534</v>
      </c>
      <c r="H56" s="40">
        <v>320.35457072571234</v>
      </c>
      <c r="I56" s="39">
        <v>1143.6855512560767</v>
      </c>
      <c r="J56" s="41">
        <f t="shared" si="31"/>
        <v>-0.13170842471261365</v>
      </c>
      <c r="K56" s="42">
        <f t="shared" si="28"/>
        <v>2.5700615997619103</v>
      </c>
      <c r="L56" s="51">
        <f>kWh_in_MMBtu*(I56-H56)*Elec_source_E+(G56-F56)*Gas_source_E</f>
        <v>1.9438418039989855</v>
      </c>
      <c r="M56" s="52">
        <f>(I56-H56)*Elec_emissions/1000+(G56-F56)*Gas_emissions</f>
        <v>243.28607849274397</v>
      </c>
      <c r="O56" s="19">
        <v>4</v>
      </c>
      <c r="P56" s="14" t="s">
        <v>25</v>
      </c>
      <c r="Q56" s="13">
        <v>794</v>
      </c>
      <c r="R56" s="13">
        <v>693</v>
      </c>
      <c r="S56" s="39">
        <v>55.010406742899349</v>
      </c>
      <c r="T56" s="40">
        <v>50.582442572089249</v>
      </c>
      <c r="U56" s="40">
        <v>340.83672731610551</v>
      </c>
      <c r="V56" s="39">
        <v>570.02449826705038</v>
      </c>
      <c r="W56" s="41">
        <f t="shared" si="32"/>
        <v>-8.0493209066876306E-2</v>
      </c>
      <c r="X56" s="42">
        <f t="shared" si="29"/>
        <v>0.67242686184575129</v>
      </c>
      <c r="Y56" s="51">
        <f>kWh_in_MMBtu*(V56-U56)*Elec_source_E+(T56-S56)*Gas_source_E</f>
        <v>-2.4569580410421619</v>
      </c>
      <c r="Z56" s="52">
        <f>(V56-U56)*Elec_emissions/1000+(T56-S56)*Gas_emissions</f>
        <v>-336.60262402695878</v>
      </c>
      <c r="AB56" s="19">
        <v>4</v>
      </c>
      <c r="AC56" s="14" t="s">
        <v>25</v>
      </c>
      <c r="AD56" s="13">
        <v>661</v>
      </c>
      <c r="AE56" s="13">
        <v>473</v>
      </c>
      <c r="AF56" s="39">
        <v>32.189805043868823</v>
      </c>
      <c r="AG56" s="40">
        <v>23.822362106987494</v>
      </c>
      <c r="AH56" s="40">
        <v>290.34582967467196</v>
      </c>
      <c r="AI56" s="39">
        <v>983.73646165264461</v>
      </c>
      <c r="AJ56" s="41">
        <f t="shared" si="33"/>
        <v>-0.25994077707143715</v>
      </c>
      <c r="AK56" s="42">
        <f t="shared" si="30"/>
        <v>2.3881542667752664</v>
      </c>
      <c r="AL56" s="51">
        <f>kWh_in_MMBtu*(AI56-AH56)*Elec_source_E+(AG56-AF56)*Gas_source_E</f>
        <v>-1.9516966908787712</v>
      </c>
      <c r="AM56" s="52">
        <f>(AI56-AH56)*Elec_emissions/1000+(AG56-AF56)*Gas_emissions</f>
        <v>-279.09819902696358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Int-14.55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Int-14.55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Int-14.55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215</v>
      </c>
      <c r="F68" s="30">
        <v>32.172221561494538</v>
      </c>
      <c r="G68" s="30">
        <v>25.438656810961255</v>
      </c>
      <c r="H68" s="30">
        <v>254.23493907018718</v>
      </c>
      <c r="I68" s="30">
        <v>184</v>
      </c>
      <c r="J68" s="32">
        <f>(G68-F68)/F68</f>
        <v>-0.20929747539076937</v>
      </c>
      <c r="K68" s="36">
        <f t="shared" ref="K68:K71" si="34">(I68-H68)/H68</f>
        <v>-0.27625997955692971</v>
      </c>
      <c r="L68" s="49">
        <f>kWh_in_MMBtu*(I68-H68)*Elec_source_E+(G68-F68)*Gas_source_E</f>
        <v>-8.0657294564280928</v>
      </c>
      <c r="M68" s="50">
        <f>(I68-H68)*Elec_emissions/1000+(G68-F68)*Gas_emissions</f>
        <v>-1086.1542137692472</v>
      </c>
      <c r="O68" s="16">
        <v>1</v>
      </c>
      <c r="P68" s="17" t="s">
        <v>22</v>
      </c>
      <c r="Q68" s="18">
        <v>441</v>
      </c>
      <c r="R68" s="18">
        <v>60</v>
      </c>
      <c r="S68" s="30">
        <v>44.681812589243449</v>
      </c>
      <c r="T68" s="30">
        <v>36.855600865692118</v>
      </c>
      <c r="U68" s="30">
        <v>281.86061420850797</v>
      </c>
      <c r="V68" s="30">
        <v>756.47821515903593</v>
      </c>
      <c r="W68" s="32">
        <f>(T68-S68)/S68</f>
        <v>-0.17515430261294698</v>
      </c>
      <c r="X68" s="36">
        <f t="shared" ref="X68:X71" si="35">(V68-U68)/U68</f>
        <v>1.6838734361070644</v>
      </c>
      <c r="Y68" s="49">
        <f>kWh_in_MMBtu*(V68-U68)*Elec_source_E+(T68-S68)*Gas_source_E</f>
        <v>-3.6236018249217299</v>
      </c>
      <c r="Z68" s="50">
        <f>(V68-U68)*Elec_emissions/1000+(T68-S68)*Gas_emissions</f>
        <v>-499.56254541849171</v>
      </c>
      <c r="AB68" s="16">
        <v>1</v>
      </c>
      <c r="AC68" s="17" t="s">
        <v>22</v>
      </c>
      <c r="AD68" s="18">
        <v>374</v>
      </c>
      <c r="AE68" s="18">
        <v>155</v>
      </c>
      <c r="AF68" s="30">
        <v>27.329799228172359</v>
      </c>
      <c r="AG68" s="30">
        <v>21.019194596226733</v>
      </c>
      <c r="AH68" s="30">
        <v>243.54112933922463</v>
      </c>
      <c r="AI68" s="30">
        <v>801.91430038667932</v>
      </c>
      <c r="AJ68" s="32">
        <f>(AG68-AF68)/AF68</f>
        <v>-0.23090563451488769</v>
      </c>
      <c r="AK68" s="36">
        <f>(AH68-AG68)/AG68</f>
        <v>10.586606148217687</v>
      </c>
      <c r="AL68" s="49">
        <f>kWh_in_MMBtu*(AI68-AH68)*Elec_source_E+(AG68-AF68)*Gas_source_E</f>
        <v>-1.1056593302914113</v>
      </c>
      <c r="AM68" s="50">
        <f>(AI68-AH68)*Elec_emissions/1000+(AG68-AF68)*Gas_emissions</f>
        <v>-161.90591412152776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255</v>
      </c>
      <c r="F69" s="30">
        <v>32.634370141910686</v>
      </c>
      <c r="G69" s="31">
        <v>25.800743285826755</v>
      </c>
      <c r="H69" s="31">
        <v>257.17187903438924</v>
      </c>
      <c r="I69" s="30">
        <v>279</v>
      </c>
      <c r="J69" s="37">
        <f t="shared" ref="J69:J71" si="36">(G69-F69)/F69</f>
        <v>-0.20939968586394891</v>
      </c>
      <c r="K69" s="38">
        <f t="shared" si="34"/>
        <v>8.4877557560217892E-2</v>
      </c>
      <c r="L69" s="49">
        <f>kWh_in_MMBtu*(I69-H69)*Elec_source_E+(G69-F69)*Gas_source_E</f>
        <v>-7.2229770409765406</v>
      </c>
      <c r="M69" s="50">
        <f>(I69-H69)*Elec_emissions/1000+(G69-F69)*Gas_emissions</f>
        <v>-974.60806275209927</v>
      </c>
      <c r="O69" s="16">
        <v>2</v>
      </c>
      <c r="P69" s="17" t="s">
        <v>23</v>
      </c>
      <c r="Q69" s="18">
        <v>441</v>
      </c>
      <c r="R69" s="18">
        <v>84</v>
      </c>
      <c r="S69" s="30">
        <v>43.64570857255606</v>
      </c>
      <c r="T69" s="31">
        <v>36.802333622209552</v>
      </c>
      <c r="U69" s="31">
        <v>280.97405283361866</v>
      </c>
      <c r="V69" s="30">
        <v>617.21064924505868</v>
      </c>
      <c r="W69" s="37">
        <f t="shared" ref="W69:W71" si="37">(T69-S69)/S69</f>
        <v>-0.15679376447675653</v>
      </c>
      <c r="X69" s="38">
        <f t="shared" si="35"/>
        <v>1.1966820175048176</v>
      </c>
      <c r="Y69" s="49">
        <f>kWh_in_MMBtu*(V69-U69)*Elec_source_E+(T69-S69)*Gas_source_E</f>
        <v>-3.9830010854373219</v>
      </c>
      <c r="Z69" s="50">
        <f>(V69-U69)*Elec_emissions/1000+(T69-S69)*Gas_emissions</f>
        <v>-544.86124938228772</v>
      </c>
      <c r="AB69" s="16">
        <v>2</v>
      </c>
      <c r="AC69" s="17" t="s">
        <v>23</v>
      </c>
      <c r="AD69" s="18">
        <v>374</v>
      </c>
      <c r="AE69" s="18">
        <v>171</v>
      </c>
      <c r="AF69" s="30">
        <v>27.225291614576093</v>
      </c>
      <c r="AG69" s="31">
        <v>20.39645329602466</v>
      </c>
      <c r="AH69" s="31">
        <v>245.47958313301345</v>
      </c>
      <c r="AI69" s="30">
        <v>906.21858937142679</v>
      </c>
      <c r="AJ69" s="37">
        <f t="shared" ref="AJ69:AK71" si="38">(AG69-AF69)/AF69</f>
        <v>-0.25082700362685389</v>
      </c>
      <c r="AK69" s="38">
        <f t="shared" si="38"/>
        <v>11.03540535063801</v>
      </c>
      <c r="AL69" s="49">
        <f>kWh_in_MMBtu*(AI69-AH69)*Elec_source_E+(AG69-AF69)*Gas_source_E</f>
        <v>-0.6121957691996549</v>
      </c>
      <c r="AM69" s="50">
        <f>(AI69-AH69)*Elec_emissions/1000+(AG69-AF69)*Gas_emissions</f>
        <v>-97.701759671700529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414</v>
      </c>
      <c r="F70" s="30">
        <v>35.422030406150917</v>
      </c>
      <c r="G70" s="31">
        <v>28.436175558110222</v>
      </c>
      <c r="H70" s="31">
        <v>276.63732269354932</v>
      </c>
      <c r="I70" s="30">
        <v>492</v>
      </c>
      <c r="J70" s="37">
        <f t="shared" si="36"/>
        <v>-0.19721779830067632</v>
      </c>
      <c r="K70" s="38">
        <f t="shared" si="34"/>
        <v>0.77850188546331145</v>
      </c>
      <c r="L70" s="49">
        <f>kWh_in_MMBtu*(I70-H70)*Elec_source_E+(G70-F70)*Gas_source_E</f>
        <v>-5.3879935389587281</v>
      </c>
      <c r="M70" s="50">
        <f>(I70-H70)*Elec_emissions/1000+(G70-F70)*Gas_emissions</f>
        <v>-731.57228700391579</v>
      </c>
      <c r="O70" s="16">
        <v>3</v>
      </c>
      <c r="P70" s="17" t="s">
        <v>24</v>
      </c>
      <c r="Q70" s="18">
        <v>441</v>
      </c>
      <c r="R70" s="18">
        <v>160</v>
      </c>
      <c r="S70" s="30">
        <v>44.793635568609162</v>
      </c>
      <c r="T70" s="31">
        <v>38.334366805118634</v>
      </c>
      <c r="U70" s="31">
        <v>298.95842836494489</v>
      </c>
      <c r="V70" s="30">
        <v>791.93797729604034</v>
      </c>
      <c r="W70" s="37">
        <f t="shared" si="37"/>
        <v>-0.14420059192554366</v>
      </c>
      <c r="X70" s="38">
        <f t="shared" si="35"/>
        <v>1.6489903015187946</v>
      </c>
      <c r="Y70" s="49">
        <f>kWh_in_MMBtu*(V70-U70)*Elec_source_E+(T70-S70)*Gas_source_E</f>
        <v>-1.9437937807927392</v>
      </c>
      <c r="Z70" s="50">
        <f>(V70-U70)*Elec_emissions/1000+(T70-S70)*Gas_emissions</f>
        <v>-273.44035482900324</v>
      </c>
      <c r="AB70" s="16">
        <v>3</v>
      </c>
      <c r="AC70" s="17" t="s">
        <v>24</v>
      </c>
      <c r="AD70" s="18">
        <v>374</v>
      </c>
      <c r="AE70" s="18">
        <v>254</v>
      </c>
      <c r="AF70" s="30">
        <v>29.518657075468543</v>
      </c>
      <c r="AG70" s="31">
        <v>22.201094457632475</v>
      </c>
      <c r="AH70" s="31">
        <v>262.57678368794575</v>
      </c>
      <c r="AI70" s="30">
        <v>938.31862181358997</v>
      </c>
      <c r="AJ70" s="37">
        <f t="shared" si="38"/>
        <v>-0.24789618982759626</v>
      </c>
      <c r="AK70" s="38">
        <f t="shared" si="38"/>
        <v>10.827199969309392</v>
      </c>
      <c r="AL70" s="49">
        <f>kWh_in_MMBtu*(AI70-AH70)*Elec_source_E+(AG70-AF70)*Gas_source_E</f>
        <v>-0.98979421414894553</v>
      </c>
      <c r="AM70" s="50">
        <f>(AI70-AH70)*Elec_emissions/1000+(AG70-AF70)*Gas_emissions</f>
        <v>-148.96934801639327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669</v>
      </c>
      <c r="F71" s="39">
        <v>46.064523252151851</v>
      </c>
      <c r="G71" s="40">
        <v>39.070596202307343</v>
      </c>
      <c r="H71" s="40">
        <v>308.0135069081939</v>
      </c>
      <c r="I71" s="39">
        <v>708</v>
      </c>
      <c r="J71" s="41">
        <f t="shared" si="36"/>
        <v>-0.15182892508320478</v>
      </c>
      <c r="K71" s="42">
        <f t="shared" si="34"/>
        <v>1.2986004967990756</v>
      </c>
      <c r="L71" s="51">
        <f>kWh_in_MMBtu*(I71-H71)*Elec_source_E+(G71-F71)*Gas_source_E</f>
        <v>-3.4880064493395402</v>
      </c>
      <c r="M71" s="52">
        <f>(I71-H71)*Elec_emissions/1000+(G71-F71)*Gas_emissions</f>
        <v>-479.56579970103974</v>
      </c>
      <c r="O71" s="19">
        <v>4</v>
      </c>
      <c r="P71" s="14" t="s">
        <v>25</v>
      </c>
      <c r="Q71" s="13">
        <v>441</v>
      </c>
      <c r="R71" s="13">
        <v>395</v>
      </c>
      <c r="S71" s="39">
        <v>57.822869627487357</v>
      </c>
      <c r="T71" s="40">
        <v>52.422028530299464</v>
      </c>
      <c r="U71" s="40">
        <v>340.84097590093432</v>
      </c>
      <c r="V71" s="39">
        <v>683.1255186491162</v>
      </c>
      <c r="W71" s="41">
        <f t="shared" si="37"/>
        <v>-9.3403200705564529E-2</v>
      </c>
      <c r="X71" s="42">
        <f t="shared" si="35"/>
        <v>1.0042353089837037</v>
      </c>
      <c r="Y71" s="51">
        <f>kWh_in_MMBtu*(V71-U71)*Elec_source_E+(T71-S71)*Gas_source_E</f>
        <v>-2.3481107734656765</v>
      </c>
      <c r="Z71" s="52">
        <f>(V71-U71)*Elec_emissions/1000+(T71-S71)*Gas_emissions</f>
        <v>-324.51461936176366</v>
      </c>
      <c r="AB71" s="19">
        <v>4</v>
      </c>
      <c r="AC71" s="14" t="s">
        <v>25</v>
      </c>
      <c r="AD71" s="13">
        <v>374</v>
      </c>
      <c r="AE71" s="13">
        <v>274</v>
      </c>
      <c r="AF71" s="39">
        <v>29.113622455591472</v>
      </c>
      <c r="AG71" s="40">
        <v>19.823093393705651</v>
      </c>
      <c r="AH71" s="40">
        <v>260.68923591500982</v>
      </c>
      <c r="AI71" s="39">
        <v>1231.3414996493111</v>
      </c>
      <c r="AJ71" s="41">
        <f t="shared" si="38"/>
        <v>-0.31911278220555167</v>
      </c>
      <c r="AK71" s="42">
        <f t="shared" si="38"/>
        <v>12.150784831482731</v>
      </c>
      <c r="AL71" s="51">
        <f>kWh_in_MMBtu*(AI71-AH71)*Elec_source_E+(AG71-AF71)*Gas_source_E</f>
        <v>-9.1312389465119992E-2</v>
      </c>
      <c r="AM71" s="52">
        <f>(AI71-AH71)*Elec_emissions/1000+(AG71-AF71)*Gas_emissions</f>
        <v>-34.555257611994648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BM71"/>
  <sheetViews>
    <sheetView workbookViewId="0">
      <selection activeCell="G14" sqref="G14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63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2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2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5247</v>
      </c>
      <c r="F9" s="30">
        <v>36.31570832925015</v>
      </c>
      <c r="G9" s="31">
        <v>26.991896252318917</v>
      </c>
      <c r="H9" s="31">
        <v>305.88178633819916</v>
      </c>
      <c r="I9" s="30">
        <v>1113.5230971926233</v>
      </c>
      <c r="J9" s="37">
        <f t="shared" ref="J9:J11" si="2">(G9-F9)/F9</f>
        <v>-0.25674322506388936</v>
      </c>
      <c r="K9" s="38">
        <f t="shared" ref="K9:K11" si="3">(I9-H9)/H9</f>
        <v>2.6403707148533941</v>
      </c>
      <c r="L9" s="49">
        <f>kWh_in_MMBtu*(I9-H9)*Elec_source_E+(G9-F9)*Gas_source_E</f>
        <v>-1.8129259399260373</v>
      </c>
      <c r="M9" s="50">
        <f>(I9-H9)*Elec_emissions/1000+(G9-F9)*Gas_emissions</f>
        <v>-263.00108160313403</v>
      </c>
      <c r="N9" s="6"/>
      <c r="O9" s="16">
        <v>2</v>
      </c>
      <c r="P9" s="17" t="s">
        <v>23</v>
      </c>
      <c r="Q9" s="18">
        <v>7241</v>
      </c>
      <c r="R9" s="18">
        <v>3760</v>
      </c>
      <c r="S9" s="30">
        <v>34.89049993560031</v>
      </c>
      <c r="T9" s="31">
        <v>25.454914856492941</v>
      </c>
      <c r="U9" s="31">
        <v>297.89706918072795</v>
      </c>
      <c r="V9" s="30">
        <v>1131.6696011002807</v>
      </c>
      <c r="W9" s="37">
        <f t="shared" ref="W9:W11" si="4">(T9-S9)/S9</f>
        <v>-0.27043421838389387</v>
      </c>
      <c r="X9" s="38">
        <f t="shared" si="0"/>
        <v>2.7988611442622831</v>
      </c>
      <c r="Y9" s="49">
        <f>kWh_in_MMBtu*(V9-U9)*Elec_source_E+(T9-S9)*Gas_source_E</f>
        <v>-1.664593456823166</v>
      </c>
      <c r="Z9" s="50">
        <f>(V9-U9)*Elec_emissions/1000+(T9-S9)*Gas_emissions</f>
        <v>-243.59535635430848</v>
      </c>
      <c r="AA9" s="6"/>
      <c r="AB9" s="16">
        <v>2</v>
      </c>
      <c r="AC9" s="17" t="s">
        <v>23</v>
      </c>
      <c r="AD9" s="18">
        <v>2476</v>
      </c>
      <c r="AE9" s="18">
        <v>1345</v>
      </c>
      <c r="AF9" s="30">
        <v>34.480356666790982</v>
      </c>
      <c r="AG9" s="31">
        <v>25.538294093331768</v>
      </c>
      <c r="AH9" s="31">
        <v>296.08100452758407</v>
      </c>
      <c r="AI9" s="30">
        <v>1120.6699329059313</v>
      </c>
      <c r="AJ9" s="37">
        <f t="shared" ref="AJ9:AJ11" si="5">(AG9-AF9)/AF9</f>
        <v>-0.25933787924159063</v>
      </c>
      <c r="AK9" s="38">
        <f t="shared" si="1"/>
        <v>2.7850112495194712</v>
      </c>
      <c r="AL9" s="49">
        <f>kWh_in_MMBtu*(AI9-AH9)*Elec_source_E+(AG9-AF9)*Gas_source_E</f>
        <v>-1.221601220857556</v>
      </c>
      <c r="AM9" s="50">
        <f>(AI9-AH9)*Elec_emissions/1000+(AG9-AF9)*Gas_emissions</f>
        <v>-183.64194192043919</v>
      </c>
      <c r="AO9" s="16">
        <v>2</v>
      </c>
      <c r="AP9" s="17" t="s">
        <v>23</v>
      </c>
      <c r="AQ9" s="18">
        <v>211</v>
      </c>
      <c r="AR9" s="18">
        <v>108</v>
      </c>
      <c r="AS9" s="30">
        <v>96.396864699476737</v>
      </c>
      <c r="AT9" s="31">
        <v>85.741764402148888</v>
      </c>
      <c r="AU9" s="31">
        <v>638.07838787833157</v>
      </c>
      <c r="AV9" s="30">
        <v>592.53905297328947</v>
      </c>
      <c r="AW9" s="37">
        <f t="shared" ref="AW9:AX11" si="6">(AT9-AS9)/AS9</f>
        <v>-0.11053368105431428</v>
      </c>
      <c r="AX9" s="38">
        <f t="shared" si="6"/>
        <v>6.4418621115095673</v>
      </c>
      <c r="AY9" s="49">
        <f>kWh_in_MMBtu*(AV9-AU9)*Elec_source_E+(AT9-AS9)*Gas_source_E</f>
        <v>-12.084880680282113</v>
      </c>
      <c r="AZ9" s="50">
        <f>(AV9-AU9)*Elec_emissions/1000+(AT9-AS9)*Gas_emissions</f>
        <v>-1628.7523875959685</v>
      </c>
      <c r="BA9" s="6"/>
      <c r="BB9" s="16">
        <v>2</v>
      </c>
      <c r="BC9" s="17" t="s">
        <v>23</v>
      </c>
      <c r="BD9" s="18">
        <v>72</v>
      </c>
      <c r="BE9" s="18">
        <v>34</v>
      </c>
      <c r="BF9" s="30">
        <v>75.685315921794711</v>
      </c>
      <c r="BG9" s="31">
        <v>67.849519545314024</v>
      </c>
      <c r="BH9" s="31">
        <v>521.39222989825168</v>
      </c>
      <c r="BI9" s="30">
        <v>478.90333391311151</v>
      </c>
      <c r="BJ9" s="37">
        <f t="shared" ref="BJ9:BK11" si="7">(BG9-BF9)/BF9</f>
        <v>-0.10353126337713089</v>
      </c>
      <c r="BK9" s="38">
        <f t="shared" si="7"/>
        <v>6.6845382751757638</v>
      </c>
      <c r="BL9" s="49">
        <f>kWh_in_MMBtu*(BI9-BH9)*Elec_source_E+(BG9-BF9)*Gas_source_E</f>
        <v>-8.9803015768505592</v>
      </c>
      <c r="BM9" s="50">
        <f>(BI9-BH9)*Elec_emissions/1000+(BG9-BF9)*Gas_emissions</f>
        <v>-1210.1313392966822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1788</v>
      </c>
      <c r="F24" s="30">
        <v>53.195820441003953</v>
      </c>
      <c r="G24" s="31">
        <v>43.168516412188872</v>
      </c>
      <c r="H24" s="31">
        <v>370.40849750071391</v>
      </c>
      <c r="I24" s="30">
        <v>1144.4892238226344</v>
      </c>
      <c r="J24" s="37">
        <f t="shared" ref="J24:J26" si="13">(G24-F24)/F24</f>
        <v>-0.18849796742839442</v>
      </c>
      <c r="K24" s="38">
        <f t="shared" si="8"/>
        <v>2.0898028299699809</v>
      </c>
      <c r="L24" s="49">
        <f>kWh_in_MMBtu*(I24-H24)*Elec_source_E+(G24-F24)*Gas_source_E</f>
        <v>-2.9267078085868441</v>
      </c>
      <c r="M24" s="50">
        <f>(I24-H24)*Elec_emissions/1000+(G24-F24)*Gas_emissions</f>
        <v>-412.43938415793514</v>
      </c>
      <c r="N24" s="6"/>
      <c r="O24" s="16">
        <v>2</v>
      </c>
      <c r="P24" s="17" t="s">
        <v>23</v>
      </c>
      <c r="Q24" s="18">
        <v>3779</v>
      </c>
      <c r="R24" s="18">
        <v>1179</v>
      </c>
      <c r="S24" s="30">
        <v>52.713211131621257</v>
      </c>
      <c r="T24" s="31">
        <v>43.396767850246668</v>
      </c>
      <c r="U24" s="31">
        <v>369.51805528158206</v>
      </c>
      <c r="V24" s="30">
        <v>1018.2015902640859</v>
      </c>
      <c r="W24" s="37">
        <f t="shared" ref="W24:W26" si="14">(T24-S24)/S24</f>
        <v>-0.17673829921140777</v>
      </c>
      <c r="X24" s="38">
        <f t="shared" si="9"/>
        <v>1.7554853564278223</v>
      </c>
      <c r="Y24" s="49">
        <f>kWh_in_MMBtu*(V24-U24)*Elec_source_E+(T24-S24)*Gas_source_E</f>
        <v>-3.4483240944210447</v>
      </c>
      <c r="Z24" s="50">
        <f>(V24-U24)*Elec_emissions/1000+(T24-S24)*Gas_emissions</f>
        <v>-479.91256248705872</v>
      </c>
      <c r="AA24" s="6"/>
      <c r="AB24" s="16">
        <v>2</v>
      </c>
      <c r="AC24" s="17" t="s">
        <v>23</v>
      </c>
      <c r="AD24" s="18">
        <v>1341</v>
      </c>
      <c r="AE24" s="18">
        <v>539</v>
      </c>
      <c r="AF24" s="30">
        <v>45.554058882242614</v>
      </c>
      <c r="AG24" s="31">
        <v>34.27202380425728</v>
      </c>
      <c r="AH24" s="31">
        <v>331.71726272368062</v>
      </c>
      <c r="AI24" s="30">
        <v>1484.1654324573549</v>
      </c>
      <c r="AJ24" s="37">
        <f t="shared" ref="AJ24:AJ26" si="15">(AG24-AF24)/AF24</f>
        <v>-0.24766256519862326</v>
      </c>
      <c r="AK24" s="38">
        <f t="shared" si="10"/>
        <v>3.4741881090875264</v>
      </c>
      <c r="AL24" s="49">
        <f>kWh_in_MMBtu*(AI24-AH24)*Elec_source_E+(AG24-AF24)*Gas_source_E</f>
        <v>-0.38250530644258518</v>
      </c>
      <c r="AM24" s="50">
        <f>(AI24-AH24)*Elec_emissions/1000+(AG24-AF24)*Gas_emissions</f>
        <v>-77.991736491083429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122.97103560075026</v>
      </c>
      <c r="AT24" s="31">
        <v>109.96232039743829</v>
      </c>
      <c r="AU24" s="31">
        <v>688.4121434173901</v>
      </c>
      <c r="AV24" s="30">
        <v>669.64721173075418</v>
      </c>
      <c r="AW24" s="37">
        <f t="shared" ref="AW24:AW26" si="16">(AT24-AS24)/AS24</f>
        <v>-0.1057868232121532</v>
      </c>
      <c r="AX24" s="38">
        <f t="shared" si="11"/>
        <v>-2.7258281054549298E-2</v>
      </c>
      <c r="AY24" s="49">
        <f>kWh_in_MMBtu*(AV24-AU24)*Elec_source_E+(AT24-AS24)*Gas_source_E</f>
        <v>-14.373506150845914</v>
      </c>
      <c r="AZ24" s="50">
        <f>(AV24-AU24)*Elec_emissions/1000+(AT24-AS24)*Gas_emissions</f>
        <v>-1938.0153622019113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108.94537808305999</v>
      </c>
      <c r="BG24" s="31">
        <v>99.286234057267606</v>
      </c>
      <c r="BH24" s="31">
        <v>662.99440820388168</v>
      </c>
      <c r="BI24" s="30">
        <v>601.54609443417155</v>
      </c>
      <c r="BJ24" s="37">
        <f t="shared" ref="BJ24:BJ26" si="17">(BG24-BF24)/BF24</f>
        <v>-8.8660429618485068E-2</v>
      </c>
      <c r="BK24" s="38">
        <f t="shared" si="12"/>
        <v>-9.2683004576433414E-2</v>
      </c>
      <c r="BL24" s="49">
        <f>kWh_in_MMBtu*(BI24-BH24)*Elec_source_E+(BG24-BF24)*Gas_source_E</f>
        <v>-11.163767843632623</v>
      </c>
      <c r="BM24" s="50">
        <f>(BI24-BH24)*Elec_emissions/1000+(BG24-BF24)*Gas_emissions</f>
        <v>-1504.1643892952613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3459</v>
      </c>
      <c r="F39" s="30">
        <v>27.590169024301929</v>
      </c>
      <c r="G39" s="31">
        <v>18.630000662308003</v>
      </c>
      <c r="H39" s="31">
        <v>272.52712905037993</v>
      </c>
      <c r="I39" s="30">
        <v>1097.5163222823999</v>
      </c>
      <c r="J39" s="37">
        <f t="shared" ref="J39:J41" si="23">(G39-F39)/F39</f>
        <v>-0.32475945885295754</v>
      </c>
      <c r="K39" s="38">
        <f t="shared" si="18"/>
        <v>3.0271819033455225</v>
      </c>
      <c r="L39" s="49">
        <f>kWh_in_MMBtu*(I39-H39)*Elec_source_E+(G39-F39)*Gas_source_E</f>
        <v>-1.237198278415427</v>
      </c>
      <c r="M39" s="50">
        <f>(I39-H39)*Elec_emissions/1000+(G39-F39)*Gas_emissions</f>
        <v>-185.75456961471491</v>
      </c>
      <c r="N39" s="6"/>
      <c r="O39" s="16">
        <v>2</v>
      </c>
      <c r="P39" s="17" t="s">
        <v>23</v>
      </c>
      <c r="Q39" s="18">
        <v>3462</v>
      </c>
      <c r="R39" s="18">
        <v>2581</v>
      </c>
      <c r="S39" s="30">
        <v>26.749090985538871</v>
      </c>
      <c r="T39" s="31">
        <v>17.25908197015589</v>
      </c>
      <c r="U39" s="31">
        <v>265.18062492931222</v>
      </c>
      <c r="V39" s="30">
        <v>1183.5017532800073</v>
      </c>
      <c r="W39" s="37">
        <f t="shared" ref="W39:W41" si="24">(T39-S39)/S39</f>
        <v>-0.35477874820170457</v>
      </c>
      <c r="X39" s="38">
        <f t="shared" si="19"/>
        <v>3.46300235394455</v>
      </c>
      <c r="Y39" s="49">
        <f>kWh_in_MMBtu*(V39-U39)*Elec_source_E+(T39-S39)*Gas_source_E</f>
        <v>-0.84978585444911303</v>
      </c>
      <c r="Z39" s="50">
        <f>(V39-U39)*Elec_emissions/1000+(T39-S39)*Gas_emissions</f>
        <v>-135.64572984115489</v>
      </c>
      <c r="AA39" s="6"/>
      <c r="AB39" s="16">
        <v>2</v>
      </c>
      <c r="AC39" s="17" t="s">
        <v>23</v>
      </c>
      <c r="AD39" s="18">
        <v>1135</v>
      </c>
      <c r="AE39" s="18">
        <v>806</v>
      </c>
      <c r="AF39" s="30">
        <v>27.074990048765613</v>
      </c>
      <c r="AG39" s="31">
        <v>19.697747797812031</v>
      </c>
      <c r="AH39" s="31">
        <v>272.2498095304428</v>
      </c>
      <c r="AI39" s="30">
        <v>877.58795491806677</v>
      </c>
      <c r="AJ39" s="37">
        <f t="shared" ref="AJ39:AJ41" si="25">(AG39-AF39)/AF39</f>
        <v>-0.27247442151100332</v>
      </c>
      <c r="AK39" s="38">
        <f t="shared" si="20"/>
        <v>2.2234658177784157</v>
      </c>
      <c r="AL39" s="49">
        <f>kWh_in_MMBtu*(AI39-AH39)*Elec_source_E+(AG39-AF39)*Gas_source_E</f>
        <v>-1.7827336003485357</v>
      </c>
      <c r="AM39" s="50">
        <f>(AI39-AH39)*Elec_emissions/1000+(AG39-AF39)*Gas_emissions</f>
        <v>-254.29387830558903</v>
      </c>
      <c r="AO39" s="16">
        <v>2</v>
      </c>
      <c r="AP39" s="17" t="s">
        <v>23</v>
      </c>
      <c r="AQ39" s="18">
        <v>78</v>
      </c>
      <c r="AR39" s="18">
        <v>52</v>
      </c>
      <c r="AS39" s="30">
        <v>67.77852680579754</v>
      </c>
      <c r="AT39" s="31">
        <v>59.658088714914165</v>
      </c>
      <c r="AU39" s="31">
        <v>583.87280499011422</v>
      </c>
      <c r="AV39" s="30">
        <v>509.49949738832726</v>
      </c>
      <c r="AW39" s="37">
        <f t="shared" ref="AW39:AW41" si="26">(AT39-AS39)/AS39</f>
        <v>-0.11980841829375349</v>
      </c>
      <c r="AX39" s="38">
        <f t="shared" si="21"/>
        <v>-0.12737929728213016</v>
      </c>
      <c r="AY39" s="49">
        <f>kWh_in_MMBtu*(AV39-AU39)*Elec_source_E+(AT39-AS39)*Gas_source_E</f>
        <v>-9.6202070965979747</v>
      </c>
      <c r="AZ39" s="50">
        <f>(AV39-AU39)*Elec_emissions/1000+(AT39-AS39)*Gas_emissions</f>
        <v>-1295.6999534049467</v>
      </c>
      <c r="BA39" s="6"/>
      <c r="BB39" s="16">
        <v>2</v>
      </c>
      <c r="BC39" s="17" t="s">
        <v>23</v>
      </c>
      <c r="BD39" s="18">
        <v>26</v>
      </c>
      <c r="BE39" s="18">
        <v>20</v>
      </c>
      <c r="BF39" s="30">
        <v>52.403272408909004</v>
      </c>
      <c r="BG39" s="31">
        <v>45.843819386946521</v>
      </c>
      <c r="BH39" s="31">
        <v>422.27070508431086</v>
      </c>
      <c r="BI39" s="30">
        <v>393.05340154836961</v>
      </c>
      <c r="BJ39" s="37">
        <f t="shared" ref="BJ39:BJ41" si="27">(BG39-BF39)/BF39</f>
        <v>-0.12517258408555645</v>
      </c>
      <c r="BK39" s="38">
        <f t="shared" si="22"/>
        <v>-6.9190931751014331E-2</v>
      </c>
      <c r="BL39" s="49">
        <f>kWh_in_MMBtu*(BI39-BH39)*Elec_source_E+(BG39-BF39)*Gas_source_E</f>
        <v>-7.4518751901031006</v>
      </c>
      <c r="BM39" s="50">
        <f>(BI39-BH39)*Elec_emissions/1000+(BG39-BF39)*Gas_emissions</f>
        <v>-1004.3082042976748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2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706</v>
      </c>
      <c r="F54" s="30">
        <v>36.055791480978364</v>
      </c>
      <c r="G54" s="31">
        <v>26.806293015375147</v>
      </c>
      <c r="H54" s="31">
        <v>303.81869166403965</v>
      </c>
      <c r="I54" s="30">
        <v>1425.5456000979391</v>
      </c>
      <c r="J54" s="37">
        <f t="shared" ref="J54:J56" si="31">(G54-F54)/F54</f>
        <v>-0.25653294757051426</v>
      </c>
      <c r="K54" s="38">
        <f t="shared" si="28"/>
        <v>3.6920931437434286</v>
      </c>
      <c r="L54" s="49">
        <f>kWh_in_MMBtu*(I54-H54)*Elec_source_E+(G54-F54)*Gas_source_E</f>
        <v>1.5153391101237386</v>
      </c>
      <c r="M54" s="50">
        <f>(I54-H54)*Elec_emissions/1000+(G54-F54)*Gas_emissions</f>
        <v>178.66000778257694</v>
      </c>
      <c r="O54" s="16">
        <v>2</v>
      </c>
      <c r="P54" s="17" t="s">
        <v>23</v>
      </c>
      <c r="Q54" s="18">
        <v>794</v>
      </c>
      <c r="R54" s="18">
        <v>233</v>
      </c>
      <c r="S54" s="30">
        <v>53.220635087852536</v>
      </c>
      <c r="T54" s="31">
        <v>42.90744416412219</v>
      </c>
      <c r="U54" s="31">
        <v>369.85524832528625</v>
      </c>
      <c r="V54" s="30">
        <v>1121.4793851125712</v>
      </c>
      <c r="W54" s="37">
        <f t="shared" ref="W54:W56" si="32">(T54-S54)/S54</f>
        <v>-0.19378180862941832</v>
      </c>
      <c r="X54" s="38">
        <f t="shared" si="29"/>
        <v>2.0322116292540331</v>
      </c>
      <c r="Y54" s="49">
        <f>kWh_in_MMBtu*(V54-U54)*Elec_source_E+(T54-S54)*Gas_source_E</f>
        <v>-3.470498357111059</v>
      </c>
      <c r="Z54" s="50">
        <f>(V54-U54)*Elec_emissions/1000+(T54-S54)*Gas_emissions</f>
        <v>-485.26172459827831</v>
      </c>
      <c r="AB54" s="16">
        <v>2</v>
      </c>
      <c r="AC54" s="17" t="s">
        <v>23</v>
      </c>
      <c r="AD54" s="18">
        <v>661</v>
      </c>
      <c r="AE54" s="18">
        <v>473</v>
      </c>
      <c r="AF54" s="30">
        <v>27.600382262370218</v>
      </c>
      <c r="AG54" s="31">
        <v>18.874859151404625</v>
      </c>
      <c r="AH54" s="31">
        <v>271.28905593027565</v>
      </c>
      <c r="AI54" s="30">
        <v>1028.020864627234</v>
      </c>
      <c r="AJ54" s="37">
        <f t="shared" ref="AJ54:AJ56" si="33">(AG54-AF54)/AF54</f>
        <v>-0.31613776316648295</v>
      </c>
      <c r="AK54" s="38">
        <f t="shared" si="30"/>
        <v>2.7893930556912951</v>
      </c>
      <c r="AL54" s="49">
        <f>kWh_in_MMBtu*(AI54-AH54)*Elec_source_E+(AG54-AF54)*Gas_source_E</f>
        <v>-1.6871333235589621</v>
      </c>
      <c r="AM54" s="50">
        <f>(AI54-AH54)*Elec_emissions/1000+(AG54-AF54)*Gas_emissions</f>
        <v>-244.86989486493349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2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431</v>
      </c>
      <c r="F69" s="30">
        <v>35.484207129341975</v>
      </c>
      <c r="G69" s="31">
        <v>26.306154548101521</v>
      </c>
      <c r="H69" s="31">
        <v>296.7285352403706</v>
      </c>
      <c r="I69" s="30">
        <v>886</v>
      </c>
      <c r="J69" s="37">
        <f t="shared" ref="J69:J71" si="36">(G69-F69)/F69</f>
        <v>-0.25865175873272084</v>
      </c>
      <c r="K69" s="38">
        <f t="shared" si="34"/>
        <v>1.9858941583837864</v>
      </c>
      <c r="L69" s="49">
        <f>kWh_in_MMBtu*(I69-H69)*Elec_source_E+(G69-F69)*Gas_source_E</f>
        <v>-3.911726804184382</v>
      </c>
      <c r="M69" s="50">
        <f>(I69-H69)*Elec_emissions/1000+(G69-F69)*Gas_emissions</f>
        <v>-541.04684267099083</v>
      </c>
      <c r="O69" s="16">
        <v>2</v>
      </c>
      <c r="P69" s="17" t="s">
        <v>23</v>
      </c>
      <c r="Q69" s="18">
        <v>441</v>
      </c>
      <c r="R69" s="18">
        <v>137</v>
      </c>
      <c r="S69" s="30">
        <v>56.657649678213346</v>
      </c>
      <c r="T69" s="31">
        <v>49.344125821752073</v>
      </c>
      <c r="U69" s="31">
        <v>393.06246254320945</v>
      </c>
      <c r="V69" s="30">
        <v>622.24799013019583</v>
      </c>
      <c r="W69" s="37">
        <f t="shared" ref="W69:W71" si="37">(T69-S69)/S69</f>
        <v>-0.12908272577486662</v>
      </c>
      <c r="X69" s="38">
        <f t="shared" si="35"/>
        <v>0.58307660849652354</v>
      </c>
      <c r="Y69" s="49">
        <f>kWh_in_MMBtu*(V69-U69)*Elec_source_E+(T69-S69)*Gas_source_E</f>
        <v>-5.6022412920577898</v>
      </c>
      <c r="Z69" s="50">
        <f>(V69-U69)*Elec_emissions/1000+(T69-S69)*Gas_emissions</f>
        <v>-760.78297436701405</v>
      </c>
      <c r="AB69" s="16">
        <v>2</v>
      </c>
      <c r="AC69" s="17" t="s">
        <v>23</v>
      </c>
      <c r="AD69" s="18">
        <v>374</v>
      </c>
      <c r="AE69" s="18">
        <v>294</v>
      </c>
      <c r="AF69" s="30">
        <v>25.617670975616221</v>
      </c>
      <c r="AG69" s="31">
        <v>15.570773376366436</v>
      </c>
      <c r="AH69" s="31">
        <v>251.83823578292532</v>
      </c>
      <c r="AI69" s="30">
        <v>1311.5221675941798</v>
      </c>
      <c r="AJ69" s="37">
        <f t="shared" ref="AJ69:AK71" si="38">(AG69-AF69)/AF69</f>
        <v>-0.39218622211257093</v>
      </c>
      <c r="AK69" s="38">
        <f t="shared" si="38"/>
        <v>15.173778250807333</v>
      </c>
      <c r="AL69" s="49">
        <f>kWh_in_MMBtu*(AI69-AH69)*Elec_source_E+(AG69-AF69)*Gas_source_E</f>
        <v>4.7251080218071451E-3</v>
      </c>
      <c r="AM69" s="50">
        <f>(AI69-AH69)*Elec_emissions/1000+(AG69-AF69)*Gas_emissions</f>
        <v>-23.643403003763979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BM71"/>
  <sheetViews>
    <sheetView workbookViewId="0">
      <selection activeCell="H2" sqref="H2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64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7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7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7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7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5064</v>
      </c>
      <c r="F9" s="30">
        <v>36.894740725579524</v>
      </c>
      <c r="G9" s="31">
        <v>28.31658031769307</v>
      </c>
      <c r="H9" s="31">
        <v>309.16619398151477</v>
      </c>
      <c r="I9" s="30">
        <v>973.60064588231603</v>
      </c>
      <c r="J9" s="37">
        <f t="shared" ref="J9:J11" si="2">(G9-F9)/F9</f>
        <v>-0.23250360997764438</v>
      </c>
      <c r="K9" s="38">
        <f t="shared" ref="K9:K11" si="3">(I9-H9)/H9</f>
        <v>2.1491174159246151</v>
      </c>
      <c r="L9" s="49">
        <f>kWh_in_MMBtu*(I9-H9)*Elec_source_E+(G9-F9)*Gas_source_E</f>
        <v>-2.4807504313485715</v>
      </c>
      <c r="M9" s="50">
        <f>(I9-H9)*Elec_emissions/1000+(G9-F9)*Gas_emissions</f>
        <v>-349.78417262254982</v>
      </c>
      <c r="N9" s="6"/>
      <c r="O9" s="16">
        <v>2</v>
      </c>
      <c r="P9" s="17" t="s">
        <v>23</v>
      </c>
      <c r="Q9" s="18">
        <v>7241</v>
      </c>
      <c r="R9" s="18">
        <v>3709</v>
      </c>
      <c r="S9" s="30">
        <v>35.095143131323262</v>
      </c>
      <c r="T9" s="31">
        <v>26.055616879086514</v>
      </c>
      <c r="U9" s="31">
        <v>299.15818011067154</v>
      </c>
      <c r="V9" s="30">
        <v>1053.7045092059786</v>
      </c>
      <c r="W9" s="37">
        <f t="shared" ref="W9:W11" si="4">(T9-S9)/S9</f>
        <v>-0.25757200129976826</v>
      </c>
      <c r="X9" s="38">
        <f t="shared" si="0"/>
        <v>2.5222319804732325</v>
      </c>
      <c r="Y9" s="49">
        <f>kWh_in_MMBtu*(V9-U9)*Elec_source_E+(T9-S9)*Gas_source_E</f>
        <v>-2.0519919495194952</v>
      </c>
      <c r="Z9" s="50">
        <f>(V9-U9)*Elec_emissions/1000+(T9-S9)*Gas_emissions</f>
        <v>-294.0255233574976</v>
      </c>
      <c r="AA9" s="6"/>
      <c r="AB9" s="16">
        <v>2</v>
      </c>
      <c r="AC9" s="17" t="s">
        <v>23</v>
      </c>
      <c r="AD9" s="18">
        <v>2476</v>
      </c>
      <c r="AE9" s="18">
        <v>1214</v>
      </c>
      <c r="AF9" s="30">
        <v>36.017839413423708</v>
      </c>
      <c r="AG9" s="31">
        <v>29.015748297977773</v>
      </c>
      <c r="AH9" s="31">
        <v>304.56977088440897</v>
      </c>
      <c r="AI9" s="30">
        <v>776.09557991462088</v>
      </c>
      <c r="AJ9" s="37">
        <f t="shared" ref="AJ9:AJ11" si="5">(AG9-AF9)/AF9</f>
        <v>-0.19440619508221482</v>
      </c>
      <c r="AK9" s="38">
        <f t="shared" si="1"/>
        <v>1.5481700881246239</v>
      </c>
      <c r="AL9" s="49">
        <f>kWh_in_MMBtu*(AI9-AH9)*Elec_source_E+(AG9-AF9)*Gas_source_E</f>
        <v>-2.7572757315422987</v>
      </c>
      <c r="AM9" s="50">
        <f>(AI9-AH9)*Elec_emissions/1000+(AG9-AF9)*Gas_emissions</f>
        <v>-382.65689946651992</v>
      </c>
      <c r="AO9" s="16">
        <v>2</v>
      </c>
      <c r="AP9" s="17" t="s">
        <v>23</v>
      </c>
      <c r="AQ9" s="18">
        <v>211</v>
      </c>
      <c r="AR9" s="18">
        <v>108</v>
      </c>
      <c r="AS9" s="30">
        <v>96.396864699476737</v>
      </c>
      <c r="AT9" s="31">
        <v>85.741764402148888</v>
      </c>
      <c r="AU9" s="31">
        <v>638.07838787833157</v>
      </c>
      <c r="AV9" s="30">
        <v>592.53905297328947</v>
      </c>
      <c r="AW9" s="37">
        <f t="shared" ref="AW9:AX11" si="6">(AT9-AS9)/AS9</f>
        <v>-0.11053368105431428</v>
      </c>
      <c r="AX9" s="38">
        <f t="shared" si="6"/>
        <v>6.4418621115095673</v>
      </c>
      <c r="AY9" s="49">
        <f>kWh_in_MMBtu*(AV9-AU9)*Elec_source_E+(AT9-AS9)*Gas_source_E</f>
        <v>-12.084880680282113</v>
      </c>
      <c r="AZ9" s="50">
        <f>(AV9-AU9)*Elec_emissions/1000+(AT9-AS9)*Gas_emissions</f>
        <v>-1628.7523875959685</v>
      </c>
      <c r="BA9" s="6"/>
      <c r="BB9" s="16">
        <v>2</v>
      </c>
      <c r="BC9" s="17" t="s">
        <v>23</v>
      </c>
      <c r="BD9" s="18">
        <v>72</v>
      </c>
      <c r="BE9" s="18">
        <v>33</v>
      </c>
      <c r="BF9" s="30">
        <v>76.683718933843323</v>
      </c>
      <c r="BG9" s="31">
        <v>68.77729500269146</v>
      </c>
      <c r="BH9" s="31">
        <v>526.65904689040303</v>
      </c>
      <c r="BI9" s="30">
        <v>483.31498077637383</v>
      </c>
      <c r="BJ9" s="37">
        <f t="shared" ref="BJ9:BK11" si="7">(BG9-BF9)/BF9</f>
        <v>-0.10310433611041873</v>
      </c>
      <c r="BK9" s="38">
        <f t="shared" si="7"/>
        <v>6.6574550783044506</v>
      </c>
      <c r="BL9" s="49">
        <f>kWh_in_MMBtu*(BI9-BH9)*Elec_source_E+(BG9-BF9)*Gas_source_E</f>
        <v>-9.0661270308590112</v>
      </c>
      <c r="BM9" s="50">
        <f>(BI9-BH9)*Elec_emissions/1000+(BG9-BF9)*Gas_emissions</f>
        <v>-1221.6863701481036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7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7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7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7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7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1740</v>
      </c>
      <c r="F24" s="30">
        <v>53.590434450601101</v>
      </c>
      <c r="G24" s="31">
        <v>44.807316482163863</v>
      </c>
      <c r="H24" s="31">
        <v>372.34761358702542</v>
      </c>
      <c r="I24" s="30">
        <v>898.73957770215588</v>
      </c>
      <c r="J24" s="37">
        <f t="shared" ref="J24:J26" si="13">(G24-F24)/F24</f>
        <v>-0.1638933899021362</v>
      </c>
      <c r="K24" s="38">
        <f t="shared" si="8"/>
        <v>1.4137111261278479</v>
      </c>
      <c r="L24" s="49">
        <f>kWh_in_MMBtu*(I24-H24)*Elec_source_E+(G24-F24)*Gas_source_E</f>
        <v>-4.1313456639961128</v>
      </c>
      <c r="M24" s="50">
        <f>(I24-H24)*Elec_emissions/1000+(G24-F24)*Gas_emissions</f>
        <v>-569.22440177278418</v>
      </c>
      <c r="N24" s="6"/>
      <c r="O24" s="16">
        <v>2</v>
      </c>
      <c r="P24" s="17" t="s">
        <v>23</v>
      </c>
      <c r="Q24" s="18">
        <v>3779</v>
      </c>
      <c r="R24" s="18">
        <v>1168</v>
      </c>
      <c r="S24" s="30">
        <v>52.822143398245707</v>
      </c>
      <c r="T24" s="31">
        <v>44.046309399436261</v>
      </c>
      <c r="U24" s="31">
        <v>370.19048654418577</v>
      </c>
      <c r="V24" s="30">
        <v>907.79315276263992</v>
      </c>
      <c r="W24" s="37">
        <f t="shared" ref="W24:W26" si="14">(T24-S24)/S24</f>
        <v>-0.1661393013275736</v>
      </c>
      <c r="X24" s="38">
        <f t="shared" si="9"/>
        <v>1.4522325282778064</v>
      </c>
      <c r="Y24" s="49">
        <f>kWh_in_MMBtu*(V24-U24)*Elec_source_E+(T24-S24)*Gas_source_E</f>
        <v>-4.0075011073250693</v>
      </c>
      <c r="Z24" s="50">
        <f>(V24-U24)*Elec_emissions/1000+(T24-S24)*Gas_emissions</f>
        <v>-552.77930137300052</v>
      </c>
      <c r="AA24" s="6"/>
      <c r="AB24" s="16">
        <v>2</v>
      </c>
      <c r="AC24" s="17" t="s">
        <v>23</v>
      </c>
      <c r="AD24" s="18">
        <v>1341</v>
      </c>
      <c r="AE24" s="18">
        <v>502</v>
      </c>
      <c r="AF24" s="30">
        <v>46.094580016115692</v>
      </c>
      <c r="AG24" s="31">
        <v>37.79032685530953</v>
      </c>
      <c r="AH24" s="31">
        <v>334.00270440555386</v>
      </c>
      <c r="AI24" s="30">
        <v>911.51907090834425</v>
      </c>
      <c r="AJ24" s="37">
        <f t="shared" ref="AJ24:AJ26" si="15">(AG24-AF24)/AF24</f>
        <v>-0.18015682446619125</v>
      </c>
      <c r="AK24" s="38">
        <f t="shared" si="10"/>
        <v>1.7290769172981202</v>
      </c>
      <c r="AL24" s="49">
        <f>kWh_in_MMBtu*(AI24-AH24)*Elec_source_E+(AG24-AF24)*Gas_source_E</f>
        <v>-3.0808188600382582</v>
      </c>
      <c r="AM24" s="50">
        <f>(AI24-AH24)*Elec_emissions/1000+(AG24-AF24)*Gas_emissions</f>
        <v>-428.71926961657914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122.97103560075026</v>
      </c>
      <c r="AT24" s="31">
        <v>109.96232039743829</v>
      </c>
      <c r="AU24" s="31">
        <v>688.4121434173901</v>
      </c>
      <c r="AV24" s="30">
        <v>669.64721173075418</v>
      </c>
      <c r="AW24" s="37">
        <f t="shared" ref="AW24:AW26" si="16">(AT24-AS24)/AS24</f>
        <v>-0.1057868232121532</v>
      </c>
      <c r="AX24" s="38">
        <f t="shared" si="11"/>
        <v>-2.7258281054549298E-2</v>
      </c>
      <c r="AY24" s="49">
        <f>kWh_in_MMBtu*(AV24-AU24)*Elec_source_E+(AT24-AS24)*Gas_source_E</f>
        <v>-14.373506150845914</v>
      </c>
      <c r="AZ24" s="50">
        <f>(AV24-AU24)*Elec_emissions/1000+(AT24-AS24)*Gas_emissions</f>
        <v>-1938.0153622019113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108.94537808305999</v>
      </c>
      <c r="BG24" s="31">
        <v>99.286234057267606</v>
      </c>
      <c r="BH24" s="31">
        <v>662.99440820388168</v>
      </c>
      <c r="BI24" s="30">
        <v>601.54609443417155</v>
      </c>
      <c r="BJ24" s="37">
        <f t="shared" ref="BJ24:BJ26" si="17">(BG24-BF24)/BF24</f>
        <v>-8.8660429618485068E-2</v>
      </c>
      <c r="BK24" s="38">
        <f t="shared" si="12"/>
        <v>-9.2683004576433414E-2</v>
      </c>
      <c r="BL24" s="49">
        <f>kWh_in_MMBtu*(BI24-BH24)*Elec_source_E+(BG24-BF24)*Gas_source_E</f>
        <v>-11.163767843632623</v>
      </c>
      <c r="BM24" s="50">
        <f>(BI24-BH24)*Elec_emissions/1000+(BG24-BF24)*Gas_emissions</f>
        <v>-1504.1643892952613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7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7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7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7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7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3324</v>
      </c>
      <c r="F39" s="30">
        <v>28.155117656524851</v>
      </c>
      <c r="G39" s="31">
        <v>19.684245502356294</v>
      </c>
      <c r="H39" s="31">
        <v>276.09288768982373</v>
      </c>
      <c r="I39" s="30">
        <v>1012.7878476372744</v>
      </c>
      <c r="J39" s="37">
        <f t="shared" ref="J39:J41" si="23">(G39-F39)/F39</f>
        <v>-0.30086438485208966</v>
      </c>
      <c r="K39" s="38">
        <f t="shared" si="18"/>
        <v>2.6682866266917014</v>
      </c>
      <c r="L39" s="49">
        <f>kWh_in_MMBtu*(I39-H39)*Elec_source_E+(G39-F39)*Gas_source_E</f>
        <v>-1.616720435919393</v>
      </c>
      <c r="M39" s="50">
        <f>(I39-H39)*Elec_emissions/1000+(G39-F39)*Gas_emissions</f>
        <v>-234.91473859084408</v>
      </c>
      <c r="N39" s="6"/>
      <c r="O39" s="16">
        <v>2</v>
      </c>
      <c r="P39" s="17" t="s">
        <v>23</v>
      </c>
      <c r="Q39" s="18">
        <v>3462</v>
      </c>
      <c r="R39" s="18">
        <v>2541</v>
      </c>
      <c r="S39" s="30">
        <v>26.946722701663607</v>
      </c>
      <c r="T39" s="31">
        <v>17.785987259342804</v>
      </c>
      <c r="U39" s="31">
        <v>266.50735999483453</v>
      </c>
      <c r="V39" s="30">
        <v>1120.7743495545872</v>
      </c>
      <c r="W39" s="37">
        <f t="shared" ref="W39:W41" si="24">(T39-S39)/S39</f>
        <v>-0.33995731294459969</v>
      </c>
      <c r="X39" s="38">
        <f t="shared" si="19"/>
        <v>3.2054161265051371</v>
      </c>
      <c r="Y39" s="49">
        <f>kWh_in_MMBtu*(V39-U39)*Elec_source_E+(T39-S39)*Gas_source_E</f>
        <v>-1.1531195778877414</v>
      </c>
      <c r="Z39" s="50">
        <f>(V39-U39)*Elec_emissions/1000+(T39-S39)*Gas_emissions</f>
        <v>-175.08636053891337</v>
      </c>
      <c r="AA39" s="6"/>
      <c r="AB39" s="16">
        <v>2</v>
      </c>
      <c r="AC39" s="17" t="s">
        <v>23</v>
      </c>
      <c r="AD39" s="18">
        <v>1135</v>
      </c>
      <c r="AE39" s="18">
        <v>712</v>
      </c>
      <c r="AF39" s="30">
        <v>28.913171179503152</v>
      </c>
      <c r="AG39" s="31">
        <v>22.829177461207287</v>
      </c>
      <c r="AH39" s="31">
        <v>283.81789921641081</v>
      </c>
      <c r="AI39" s="30">
        <v>680.61441070275134</v>
      </c>
      <c r="AJ39" s="37">
        <f t="shared" ref="AJ39:AJ41" si="25">(AG39-AF39)/AF39</f>
        <v>-0.21042291350624562</v>
      </c>
      <c r="AK39" s="38">
        <f t="shared" si="20"/>
        <v>1.3980672557363398</v>
      </c>
      <c r="AL39" s="49">
        <f>kWh_in_MMBtu*(AI39-AH39)*Elec_source_E+(AG39-AF39)*Gas_source_E</f>
        <v>-2.5291596493723976</v>
      </c>
      <c r="AM39" s="50">
        <f>(AI39-AH39)*Elec_emissions/1000+(AG39-AF39)*Gas_emissions</f>
        <v>-350.18034073712477</v>
      </c>
      <c r="AO39" s="16">
        <v>2</v>
      </c>
      <c r="AP39" s="17" t="s">
        <v>23</v>
      </c>
      <c r="AQ39" s="18">
        <v>78</v>
      </c>
      <c r="AR39" s="18">
        <v>52</v>
      </c>
      <c r="AS39" s="30">
        <v>67.77852680579754</v>
      </c>
      <c r="AT39" s="31">
        <v>59.658088714914165</v>
      </c>
      <c r="AU39" s="31">
        <v>583.87280499011422</v>
      </c>
      <c r="AV39" s="30">
        <v>509.49949738832726</v>
      </c>
      <c r="AW39" s="37">
        <f t="shared" ref="AW39:AW41" si="26">(AT39-AS39)/AS39</f>
        <v>-0.11980841829375349</v>
      </c>
      <c r="AX39" s="38">
        <f t="shared" si="21"/>
        <v>-0.12737929728213016</v>
      </c>
      <c r="AY39" s="49">
        <f>kWh_in_MMBtu*(AV39-AU39)*Elec_source_E+(AT39-AS39)*Gas_source_E</f>
        <v>-9.6202070965979747</v>
      </c>
      <c r="AZ39" s="50">
        <f>(AV39-AU39)*Elec_emissions/1000+(AT39-AS39)*Gas_emissions</f>
        <v>-1295.6999534049467</v>
      </c>
      <c r="BA39" s="6"/>
      <c r="BB39" s="16">
        <v>2</v>
      </c>
      <c r="BC39" s="17" t="s">
        <v>23</v>
      </c>
      <c r="BD39" s="18">
        <v>26</v>
      </c>
      <c r="BE39" s="18">
        <v>19</v>
      </c>
      <c r="BF39" s="30">
        <v>52.91197008705209</v>
      </c>
      <c r="BG39" s="31">
        <v>46.297024120372214</v>
      </c>
      <c r="BH39" s="31">
        <v>426.20141223836629</v>
      </c>
      <c r="BI39" s="30">
        <v>396.19731808115449</v>
      </c>
      <c r="BJ39" s="37">
        <f t="shared" ref="BJ39:BJ41" si="27">(BG39-BF39)/BF39</f>
        <v>-0.12501794878922109</v>
      </c>
      <c r="BK39" s="38">
        <f t="shared" si="22"/>
        <v>-7.0398861420081546E-2</v>
      </c>
      <c r="BL39" s="49">
        <f>kWh_in_MMBtu*(BI39-BH39)*Elec_source_E+(BG39-BF39)*Gas_source_E</f>
        <v>-7.5204969582889589</v>
      </c>
      <c r="BM39" s="50">
        <f>(BI39-BH39)*Elec_emissions/1000+(BG39-BF39)*Gas_emissions</f>
        <v>-1013.544671829142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7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7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7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659</v>
      </c>
      <c r="F54" s="30">
        <v>37.473258832638962</v>
      </c>
      <c r="G54" s="31">
        <v>29.461915593564065</v>
      </c>
      <c r="H54" s="31">
        <v>310.95008105511516</v>
      </c>
      <c r="I54" s="30">
        <v>1231.3262221940131</v>
      </c>
      <c r="J54" s="37">
        <f t="shared" ref="J54:J56" si="31">(G54-F54)/F54</f>
        <v>-0.21378827165405401</v>
      </c>
      <c r="K54" s="38">
        <f t="shared" si="28"/>
        <v>2.9598839081047337</v>
      </c>
      <c r="L54" s="49">
        <f>kWh_in_MMBtu*(I54-H54)*Elec_source_E+(G54-F54)*Gas_source_E</f>
        <v>0.78320617547217175</v>
      </c>
      <c r="M54" s="50">
        <f>(I54-H54)*Elec_emissions/1000+(G54-F54)*Gas_emissions</f>
        <v>84.536383813875091</v>
      </c>
      <c r="O54" s="16">
        <v>2</v>
      </c>
      <c r="P54" s="17" t="s">
        <v>23</v>
      </c>
      <c r="Q54" s="18">
        <v>794</v>
      </c>
      <c r="R54" s="18">
        <v>226</v>
      </c>
      <c r="S54" s="30">
        <v>53.58693785317498</v>
      </c>
      <c r="T54" s="31">
        <v>44.818148941736375</v>
      </c>
      <c r="U54" s="31">
        <v>370.52215552825771</v>
      </c>
      <c r="V54" s="30">
        <v>890.7480624672138</v>
      </c>
      <c r="W54" s="37">
        <f t="shared" ref="W54:W56" si="32">(T54-S54)/S54</f>
        <v>-0.16363668578086257</v>
      </c>
      <c r="X54" s="38">
        <f t="shared" si="29"/>
        <v>1.404034547400449</v>
      </c>
      <c r="Y54" s="49">
        <f>kWh_in_MMBtu*(V54-U54)*Elec_source_E+(T54-S54)*Gas_source_E</f>
        <v>-4.1794765263769316</v>
      </c>
      <c r="Z54" s="50">
        <f>(V54-U54)*Elec_emissions/1000+(T54-S54)*Gas_emissions</f>
        <v>-575.57416120539051</v>
      </c>
      <c r="AB54" s="16">
        <v>2</v>
      </c>
      <c r="AC54" s="17" t="s">
        <v>23</v>
      </c>
      <c r="AD54" s="18">
        <v>661</v>
      </c>
      <c r="AE54" s="18">
        <v>433</v>
      </c>
      <c r="AF54" s="30">
        <v>29.062885948941254</v>
      </c>
      <c r="AG54" s="31">
        <v>21.446883869113886</v>
      </c>
      <c r="AH54" s="31">
        <v>279.85703525620022</v>
      </c>
      <c r="AI54" s="30">
        <v>833.96890287778012</v>
      </c>
      <c r="AJ54" s="37">
        <f t="shared" ref="AJ54:AJ56" si="33">(AG54-AF54)/AF54</f>
        <v>-0.26205250549472064</v>
      </c>
      <c r="AK54" s="38">
        <f t="shared" si="30"/>
        <v>1.9799819115296069</v>
      </c>
      <c r="AL54" s="49">
        <f>kWh_in_MMBtu*(AI54-AH54)*Elec_source_E+(AG54-AF54)*Gas_source_E</f>
        <v>-2.5725992450133495</v>
      </c>
      <c r="AM54" s="50">
        <f>(AI54-AH54)*Elec_emissions/1000+(AG54-AF54)*Gas_emissions</f>
        <v>-359.64329047838851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7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7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7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419</v>
      </c>
      <c r="F69" s="30">
        <v>35.8834721825895</v>
      </c>
      <c r="G69" s="31">
        <v>28.532191575925317</v>
      </c>
      <c r="H69" s="31">
        <v>298.98314955384495</v>
      </c>
      <c r="I69" s="30">
        <v>742</v>
      </c>
      <c r="J69" s="37">
        <f t="shared" ref="J69:J71" si="36">(G69-F69)/F69</f>
        <v>-0.20486536445687079</v>
      </c>
      <c r="K69" s="38">
        <f t="shared" si="34"/>
        <v>1.481745212421647</v>
      </c>
      <c r="L69" s="49">
        <f>kWh_in_MMBtu*(I69-H69)*Elec_source_E+(G69-F69)*Gas_source_E</f>
        <v>-3.4326402475374893</v>
      </c>
      <c r="M69" s="50">
        <f>(I69-H69)*Elec_emissions/1000+(G69-F69)*Gas_emissions</f>
        <v>-473.08494047777776</v>
      </c>
      <c r="O69" s="16">
        <v>2</v>
      </c>
      <c r="P69" s="17" t="s">
        <v>23</v>
      </c>
      <c r="Q69" s="18">
        <v>441</v>
      </c>
      <c r="R69" s="18">
        <v>134</v>
      </c>
      <c r="S69" s="30">
        <v>56.970689294298836</v>
      </c>
      <c r="T69" s="31">
        <v>50.857900833555554</v>
      </c>
      <c r="U69" s="31">
        <v>394.93802104659619</v>
      </c>
      <c r="V69" s="30">
        <v>428.93514662903357</v>
      </c>
      <c r="W69" s="37">
        <f t="shared" ref="W69:W71" si="37">(T69-S69)/S69</f>
        <v>-0.10729707743513295</v>
      </c>
      <c r="X69" s="38">
        <f t="shared" si="35"/>
        <v>8.608217940714874E-2</v>
      </c>
      <c r="Y69" s="49">
        <f>kWh_in_MMBtu*(V69-U69)*Elec_source_E+(T69-S69)*Gas_source_E</f>
        <v>-6.3114504773930582</v>
      </c>
      <c r="Z69" s="50">
        <f>(V69-U69)*Elec_emissions/1000+(T69-S69)*Gas_emissions</f>
        <v>-851.95624570550785</v>
      </c>
      <c r="AB69" s="16">
        <v>2</v>
      </c>
      <c r="AC69" s="17" t="s">
        <v>23</v>
      </c>
      <c r="AD69" s="18">
        <v>374</v>
      </c>
      <c r="AE69" s="18">
        <v>285</v>
      </c>
      <c r="AF69" s="30">
        <v>25.968780628312164</v>
      </c>
      <c r="AG69" s="31">
        <v>18.035191433741307</v>
      </c>
      <c r="AH69" s="31">
        <v>253.86752576427097</v>
      </c>
      <c r="AI69" s="30">
        <v>889.49107339091336</v>
      </c>
      <c r="AJ69" s="37">
        <f t="shared" ref="AJ69:AK71" si="38">(AG69-AF69)/AF69</f>
        <v>-0.30550487942130611</v>
      </c>
      <c r="AK69" s="38">
        <f t="shared" si="38"/>
        <v>13.076231277995781</v>
      </c>
      <c r="AL69" s="49">
        <f>kWh_in_MMBtu*(AI69-AH69)*Elec_source_E+(AG69-AF69)*Gas_source_E</f>
        <v>-2.0760375307319556</v>
      </c>
      <c r="AM69" s="50">
        <f>(AI69-AH69)*Elec_emissions/1000+(AG69-AF69)*Gas_emissions</f>
        <v>-294.54347838673846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BM71"/>
  <sheetViews>
    <sheetView workbookViewId="0">
      <selection activeCell="L9" sqref="L9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65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24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24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24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24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4402</v>
      </c>
      <c r="F9" s="30">
        <v>31.892874714374791</v>
      </c>
      <c r="G9" s="31">
        <v>22.56845318013287</v>
      </c>
      <c r="H9" s="31">
        <v>277.90644053418191</v>
      </c>
      <c r="I9" s="30">
        <v>1101.0303509047221</v>
      </c>
      <c r="J9" s="37">
        <f t="shared" ref="J9:J11" si="2">(G9-F9)/F9</f>
        <v>-0.29236691950002258</v>
      </c>
      <c r="K9" s="38">
        <f t="shared" ref="K9:K11" si="3">(I9-H9)/H9</f>
        <v>2.9618741789084146</v>
      </c>
      <c r="L9" s="49">
        <f>kWh_in_MMBtu*(I9-H9)*Elec_source_E+(G9-F9)*Gas_source_E</f>
        <v>-1.6535189931425389</v>
      </c>
      <c r="M9" s="50">
        <f>(I9-H9)*Elec_emissions/1000+(G9-F9)*Gas_emissions</f>
        <v>-241.85783485140337</v>
      </c>
      <c r="N9" s="6"/>
      <c r="O9" s="16">
        <v>2</v>
      </c>
      <c r="P9" s="17" t="s">
        <v>23</v>
      </c>
      <c r="Q9" s="18">
        <v>7241</v>
      </c>
      <c r="R9" s="18">
        <v>3735</v>
      </c>
      <c r="S9" s="30">
        <v>29.580824687494871</v>
      </c>
      <c r="T9" s="31">
        <v>20.614343835196561</v>
      </c>
      <c r="U9" s="31">
        <v>266.59095947977011</v>
      </c>
      <c r="V9" s="30">
        <v>1056.500920754793</v>
      </c>
      <c r="W9" s="37">
        <f t="shared" ref="W9:W11" si="4">(T9-S9)/S9</f>
        <v>-0.30311801469445981</v>
      </c>
      <c r="X9" s="38">
        <f t="shared" si="0"/>
        <v>2.9630035572716564</v>
      </c>
      <c r="Y9" s="49">
        <f>kWh_in_MMBtu*(V9-U9)*Elec_source_E+(T9-S9)*Gas_source_E</f>
        <v>-1.6067555019523407</v>
      </c>
      <c r="Z9" s="50">
        <f>(V9-U9)*Elec_emissions/1000+(T9-S9)*Gas_emissions</f>
        <v>-234.7901643952855</v>
      </c>
      <c r="AA9" s="6"/>
      <c r="AB9" s="16">
        <v>2</v>
      </c>
      <c r="AC9" s="17" t="s">
        <v>23</v>
      </c>
      <c r="AD9" s="18">
        <v>2476</v>
      </c>
      <c r="AE9" s="18">
        <v>552</v>
      </c>
      <c r="AF9" s="30">
        <v>40.815546156528825</v>
      </c>
      <c r="AG9" s="31">
        <v>28.747744975868347</v>
      </c>
      <c r="AH9" s="31">
        <v>312.87244277363243</v>
      </c>
      <c r="AI9" s="30">
        <v>1542.0204471354402</v>
      </c>
      <c r="AJ9" s="37">
        <f t="shared" ref="AJ9:AJ11" si="5">(AG9-AF9)/AF9</f>
        <v>-0.29566678182818146</v>
      </c>
      <c r="AK9" s="38">
        <f t="shared" si="1"/>
        <v>3.9285914523674221</v>
      </c>
      <c r="AL9" s="49">
        <f>kWh_in_MMBtu*(AI9-AH9)*Elec_source_E+(AG9-AF9)*Gas_source_E</f>
        <v>-0.44600731996253273</v>
      </c>
      <c r="AM9" s="50">
        <f>(AI9-AH9)*Elec_emissions/1000+(AG9-AF9)*Gas_emissions</f>
        <v>-88.313200375306906</v>
      </c>
      <c r="AO9" s="16">
        <v>2</v>
      </c>
      <c r="AP9" s="17" t="s">
        <v>23</v>
      </c>
      <c r="AQ9" s="18">
        <v>211</v>
      </c>
      <c r="AR9" s="18">
        <v>105</v>
      </c>
      <c r="AS9" s="30">
        <v>60.621188603839627</v>
      </c>
      <c r="AT9" s="31">
        <v>53.329743366858921</v>
      </c>
      <c r="AU9" s="31">
        <v>465.82760750810127</v>
      </c>
      <c r="AV9" s="30">
        <v>419.96362585715849</v>
      </c>
      <c r="AW9" s="37">
        <f t="shared" ref="AW9:AX11" si="6">(AT9-AS9)/AS9</f>
        <v>-0.12027882337692865</v>
      </c>
      <c r="AX9" s="38">
        <f t="shared" si="6"/>
        <v>7.7348556002537192</v>
      </c>
      <c r="AY9" s="49">
        <f>kWh_in_MMBtu*(AV9-AU9)*Elec_source_E+(AT9-AS9)*Gas_source_E</f>
        <v>-8.4218531171508282</v>
      </c>
      <c r="AZ9" s="50">
        <f>(AV9-AU9)*Elec_emissions/1000+(AT9-AS9)*Gas_emissions</f>
        <v>-1134.7403142722669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101.26480030775095</v>
      </c>
      <c r="BG9" s="31">
        <v>88.337839428619574</v>
      </c>
      <c r="BH9" s="31">
        <v>600.94303751330801</v>
      </c>
      <c r="BI9" s="30">
        <v>541.31981296583808</v>
      </c>
      <c r="BJ9" s="37">
        <f t="shared" ref="BJ9:BK11" si="7">(BG9-BF9)/BF9</f>
        <v>-0.12765502760925235</v>
      </c>
      <c r="BK9" s="38">
        <f t="shared" si="7"/>
        <v>5.8027817003481674</v>
      </c>
      <c r="BL9" s="49">
        <f>kWh_in_MMBtu*(BI9-BH9)*Elec_source_E+(BG9-BF9)*Gas_source_E</f>
        <v>-14.706819010157631</v>
      </c>
      <c r="BM9" s="50">
        <f>(BI9-BH9)*Elec_emissions/1000+(BG9-BF9)*Gas_emissions</f>
        <v>-1982.0305393767119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24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24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24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24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24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1599</v>
      </c>
      <c r="F24" s="30">
        <v>41.919179872299004</v>
      </c>
      <c r="G24" s="31">
        <v>32.608849645437935</v>
      </c>
      <c r="H24" s="31">
        <v>307.12423212782602</v>
      </c>
      <c r="I24" s="30">
        <v>1064.934660283822</v>
      </c>
      <c r="J24" s="37">
        <f t="shared" ref="J24:J26" si="13">(G24-F24)/F24</f>
        <v>-0.2221019174331107</v>
      </c>
      <c r="K24" s="38">
        <f t="shared" si="8"/>
        <v>2.4674393905870415</v>
      </c>
      <c r="L24" s="49">
        <f>kWh_in_MMBtu*(I24-H24)*Elec_source_E+(G24-F24)*Gas_source_E</f>
        <v>-2.3134214660641197</v>
      </c>
      <c r="M24" s="50">
        <f>(I24-H24)*Elec_emissions/1000+(G24-F24)*Gas_emissions</f>
        <v>-329.35732217544387</v>
      </c>
      <c r="N24" s="6"/>
      <c r="O24" s="16">
        <v>2</v>
      </c>
      <c r="P24" s="17" t="s">
        <v>23</v>
      </c>
      <c r="Q24" s="18">
        <v>3779</v>
      </c>
      <c r="R24" s="18">
        <v>1141</v>
      </c>
      <c r="S24" s="30">
        <v>39.478616435502246</v>
      </c>
      <c r="T24" s="31">
        <v>31.324299104955564</v>
      </c>
      <c r="U24" s="31">
        <v>293.98318094309758</v>
      </c>
      <c r="V24" s="30">
        <v>895.37113932526108</v>
      </c>
      <c r="W24" s="37">
        <f t="shared" ref="W24:W26" si="14">(T24-S24)/S24</f>
        <v>-0.20655023065128708</v>
      </c>
      <c r="X24" s="38">
        <f t="shared" si="9"/>
        <v>2.045654300538255</v>
      </c>
      <c r="Y24" s="49">
        <f>kWh_in_MMBtu*(V24-U24)*Elec_source_E+(T24-S24)*Gas_source_E</f>
        <v>-2.6705855681041148</v>
      </c>
      <c r="Z24" s="50">
        <f>(V24-U24)*Elec_emissions/1000+(T24-S24)*Gas_emissions</f>
        <v>-373.94120146506316</v>
      </c>
      <c r="AA24" s="6"/>
      <c r="AB24" s="16">
        <v>2</v>
      </c>
      <c r="AC24" s="17" t="s">
        <v>23</v>
      </c>
      <c r="AD24" s="18">
        <v>1341</v>
      </c>
      <c r="AE24" s="18">
        <v>405</v>
      </c>
      <c r="AF24" s="30">
        <v>44.33082382763817</v>
      </c>
      <c r="AG24" s="31">
        <v>31.750954933238333</v>
      </c>
      <c r="AH24" s="31">
        <v>322.5856222774072</v>
      </c>
      <c r="AI24" s="30">
        <v>1624.3451732890246</v>
      </c>
      <c r="AJ24" s="37">
        <f t="shared" ref="AJ24:AJ26" si="15">(AG24-AF24)/AF24</f>
        <v>-0.28377250428079986</v>
      </c>
      <c r="AK24" s="38">
        <f t="shared" si="10"/>
        <v>4.0353923458255387</v>
      </c>
      <c r="AL24" s="49">
        <f>kWh_in_MMBtu*(AI24-AH24)*Elec_source_E+(AG24-AF24)*Gas_source_E</f>
        <v>-0.2534460166978203</v>
      </c>
      <c r="AM24" s="50">
        <f>(AI24-AH24)*Elec_emissions/1000+(AG24-AF24)*Gas_emissions</f>
        <v>-64.007679219443844</v>
      </c>
      <c r="AO24" s="16">
        <v>2</v>
      </c>
      <c r="AP24" s="17" t="s">
        <v>23</v>
      </c>
      <c r="AQ24" s="18">
        <v>133</v>
      </c>
      <c r="AR24" s="18">
        <v>43</v>
      </c>
      <c r="AS24" s="30">
        <v>70.163618828537622</v>
      </c>
      <c r="AT24" s="31">
        <v>61.814189815193195</v>
      </c>
      <c r="AU24" s="31">
        <v>441.86582136828048</v>
      </c>
      <c r="AV24" s="30">
        <v>417.18740725571325</v>
      </c>
      <c r="AW24" s="37">
        <f t="shared" ref="AW24:AW26" si="16">(AT24-AS24)/AS24</f>
        <v>-0.11899940671173687</v>
      </c>
      <c r="AX24" s="38">
        <f t="shared" si="11"/>
        <v>-5.5850470706578108E-2</v>
      </c>
      <c r="AY24" s="49">
        <f>kWh_in_MMBtu*(AV24-AU24)*Elec_source_E+(AT24-AS24)*Gas_source_E</f>
        <v>-9.356022422453492</v>
      </c>
      <c r="AZ24" s="50">
        <f>(AV24-AU24)*Elec_emissions/1000+(AT24-AS24)*Gas_emissions</f>
        <v>-1261.2100420756053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101.26480030775095</v>
      </c>
      <c r="BG24" s="31">
        <v>88.337839428619574</v>
      </c>
      <c r="BH24" s="31">
        <v>600.94303751330801</v>
      </c>
      <c r="BI24" s="30">
        <v>541.31981296583808</v>
      </c>
      <c r="BJ24" s="37">
        <f t="shared" ref="BJ24:BJ26" si="17">(BG24-BF24)/BF24</f>
        <v>-0.12765502760925235</v>
      </c>
      <c r="BK24" s="38">
        <f t="shared" si="12"/>
        <v>-9.9216100071963242E-2</v>
      </c>
      <c r="BL24" s="49">
        <f>kWh_in_MMBtu*(BI24-BH24)*Elec_source_E+(BG24-BF24)*Gas_source_E</f>
        <v>-14.706819010157631</v>
      </c>
      <c r="BM24" s="50">
        <f>(BI24-BH24)*Elec_emissions/1000+(BG24-BF24)*Gas_emissions</f>
        <v>-1982.0305393767119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24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24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24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24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24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2803</v>
      </c>
      <c r="F39" s="30">
        <v>26.17326645625101</v>
      </c>
      <c r="G39" s="31">
        <v>16.840806391683692</v>
      </c>
      <c r="H39" s="31">
        <v>261.23885267894286</v>
      </c>
      <c r="I39" s="30">
        <v>1121.6215065603797</v>
      </c>
      <c r="J39" s="37">
        <f t="shared" ref="J39:J41" si="23">(G39-F39)/F39</f>
        <v>-0.35656459159068504</v>
      </c>
      <c r="K39" s="38">
        <f t="shared" si="18"/>
        <v>3.2934712622506779</v>
      </c>
      <c r="L39" s="49">
        <f>kWh_in_MMBtu*(I39-H39)*Elec_source_E+(G39-F39)*Gas_source_E</f>
        <v>-1.2770708824749111</v>
      </c>
      <c r="M39" s="50">
        <f>(I39-H39)*Elec_emissions/1000+(G39-F39)*Gas_emissions</f>
        <v>-191.94285795839301</v>
      </c>
      <c r="N39" s="6"/>
      <c r="O39" s="16">
        <v>2</v>
      </c>
      <c r="P39" s="17" t="s">
        <v>23</v>
      </c>
      <c r="Q39" s="18">
        <v>3462</v>
      </c>
      <c r="R39" s="18">
        <v>2594</v>
      </c>
      <c r="S39" s="30">
        <v>25.227169951767582</v>
      </c>
      <c r="T39" s="31">
        <v>15.903449863417398</v>
      </c>
      <c r="U39" s="31">
        <v>254.54218357782122</v>
      </c>
      <c r="V39" s="30">
        <v>1127.3756627020175</v>
      </c>
      <c r="W39" s="37">
        <f t="shared" ref="W39:W41" si="24">(T39-S39)/S39</f>
        <v>-0.36959041010848315</v>
      </c>
      <c r="X39" s="38">
        <f t="shared" si="19"/>
        <v>3.4290327318471547</v>
      </c>
      <c r="Y39" s="49">
        <f>kWh_in_MMBtu*(V39-U39)*Elec_source_E+(T39-S39)*Gas_source_E</f>
        <v>-1.1388179131014304</v>
      </c>
      <c r="Z39" s="50">
        <f>(V39-U39)*Elec_emissions/1000+(T39-S39)*Gas_emissions</f>
        <v>-173.58301971655419</v>
      </c>
      <c r="AA39" s="6"/>
      <c r="AB39" s="16">
        <v>2</v>
      </c>
      <c r="AC39" s="17" t="s">
        <v>23</v>
      </c>
      <c r="AD39" s="18">
        <v>1135</v>
      </c>
      <c r="AE39" s="18">
        <v>147</v>
      </c>
      <c r="AF39" s="30">
        <v>31.130597470819307</v>
      </c>
      <c r="AG39" s="31">
        <v>20.473595093318419</v>
      </c>
      <c r="AH39" s="31">
        <v>286.11164209996747</v>
      </c>
      <c r="AI39" s="30">
        <v>1315.2074261000507</v>
      </c>
      <c r="AJ39" s="37">
        <f t="shared" ref="AJ39:AJ41" si="25">(AG39-AF39)/AF39</f>
        <v>-0.34233208622129324</v>
      </c>
      <c r="AK39" s="38">
        <f t="shared" si="20"/>
        <v>3.5968329580958365</v>
      </c>
      <c r="AL39" s="49">
        <f>kWh_in_MMBtu*(AI39-AH39)*Elec_source_E+(AG39-AF39)*Gas_source_E</f>
        <v>-0.9765333595692951</v>
      </c>
      <c r="AM39" s="50">
        <f>(AI39-AH39)*Elec_emissions/1000+(AG39-AF39)*Gas_emissions</f>
        <v>-155.27739131491603</v>
      </c>
      <c r="AO39" s="16">
        <v>2</v>
      </c>
      <c r="AP39" s="17" t="s">
        <v>23</v>
      </c>
      <c r="AQ39" s="18">
        <v>78</v>
      </c>
      <c r="AR39" s="18">
        <v>62</v>
      </c>
      <c r="AS39" s="30">
        <v>54.003051512516834</v>
      </c>
      <c r="AT39" s="31">
        <v>47.44536921720772</v>
      </c>
      <c r="AU39" s="31">
        <v>482.44626563733158</v>
      </c>
      <c r="AV39" s="30">
        <v>421.88906779041884</v>
      </c>
      <c r="AW39" s="37">
        <f t="shared" ref="AW39:AW41" si="26">(AT39-AS39)/AS39</f>
        <v>-0.12143169898073582</v>
      </c>
      <c r="AX39" s="38">
        <f t="shared" si="21"/>
        <v>-0.12552112465191159</v>
      </c>
      <c r="AY39" s="49">
        <f>kWh_in_MMBtu*(AV39-AU39)*Elec_source_E+(AT39-AS39)*Gas_source_E</f>
        <v>-7.7739615021828703</v>
      </c>
      <c r="AZ39" s="50">
        <f>(AV39-AU39)*Elec_emissions/1000+(AT39-AS39)*Gas_emissions</f>
        <v>-1047.0274385376958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7">(BG39-BF39)/BF39</f>
        <v>#DIV/0!</v>
      </c>
      <c r="BK39" s="38" t="e">
        <f t="shared" si="22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24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24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24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568</v>
      </c>
      <c r="F54" s="30">
        <v>30.537371943840803</v>
      </c>
      <c r="G54" s="31">
        <v>21.949190801400889</v>
      </c>
      <c r="H54" s="31">
        <v>271.82929569631074</v>
      </c>
      <c r="I54" s="30">
        <v>1345.048265233811</v>
      </c>
      <c r="J54" s="37">
        <f t="shared" ref="J54:J56" si="31">(G54-F54)/F54</f>
        <v>-0.2812351094990706</v>
      </c>
      <c r="K54" s="38">
        <f t="shared" si="28"/>
        <v>3.948135784218441</v>
      </c>
      <c r="L54" s="49">
        <f>kWh_in_MMBtu*(I54-H54)*Elec_source_E+(G54-F54)*Gas_source_E</f>
        <v>1.7346618801350822</v>
      </c>
      <c r="M54" s="50">
        <f>(I54-H54)*Elec_emissions/1000+(G54-F54)*Gas_emissions</f>
        <v>209.34986688506046</v>
      </c>
      <c r="O54" s="16">
        <v>2</v>
      </c>
      <c r="P54" s="17" t="s">
        <v>23</v>
      </c>
      <c r="Q54" s="18">
        <v>794</v>
      </c>
      <c r="R54" s="18">
        <v>177</v>
      </c>
      <c r="S54" s="30">
        <v>39.826440874246465</v>
      </c>
      <c r="T54" s="31">
        <v>31.494817785909188</v>
      </c>
      <c r="U54" s="31">
        <v>299.64783557451904</v>
      </c>
      <c r="V54" s="30">
        <v>1002.9686212934361</v>
      </c>
      <c r="W54" s="37">
        <f t="shared" ref="W54:W56" si="32">(T54-S54)/S54</f>
        <v>-0.20919828399039475</v>
      </c>
      <c r="X54" s="38">
        <f t="shared" si="29"/>
        <v>2.3471579041124397</v>
      </c>
      <c r="Y54" s="49">
        <f>kWh_in_MMBtu*(V54-U54)*Elec_source_E+(T54-S54)*Gas_source_E</f>
        <v>-1.8099873393653079</v>
      </c>
      <c r="Z54" s="50">
        <f>(V54-U54)*Elec_emissions/1000+(T54-S54)*Gas_emissions</f>
        <v>-260.21446845065702</v>
      </c>
      <c r="AB54" s="16">
        <v>2</v>
      </c>
      <c r="AC54" s="17" t="s">
        <v>23</v>
      </c>
      <c r="AD54" s="18">
        <v>661</v>
      </c>
      <c r="AE54" s="18">
        <v>391</v>
      </c>
      <c r="AF54" s="30">
        <v>26.332345855140552</v>
      </c>
      <c r="AG54" s="31">
        <v>17.628024621712981</v>
      </c>
      <c r="AH54" s="31">
        <v>259.23624823226248</v>
      </c>
      <c r="AI54" s="30">
        <v>1028.7738135270176</v>
      </c>
      <c r="AJ54" s="37">
        <f t="shared" ref="AJ54:AJ56" si="33">(AG54-AF54)/AF54</f>
        <v>-0.33055623989263111</v>
      </c>
      <c r="AK54" s="38">
        <f t="shared" si="30"/>
        <v>2.9684797961020046</v>
      </c>
      <c r="AL54" s="49">
        <f>kWh_in_MMBtu*(AI54-AH54)*Elec_source_E+(AG54-AF54)*Gas_source_E</f>
        <v>-1.5316273230601691</v>
      </c>
      <c r="AM54" s="50">
        <f>(AI54-AH54)*Elec_emissions/1000+(AG54-AF54)*Gas_emissions</f>
        <v>-224.19140426862555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24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24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24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377</v>
      </c>
      <c r="F69" s="30">
        <v>29.185005250368597</v>
      </c>
      <c r="G69" s="31">
        <v>19.381294543669494</v>
      </c>
      <c r="H69" s="31">
        <v>259.0834265416164</v>
      </c>
      <c r="I69" s="30">
        <v>839</v>
      </c>
      <c r="J69" s="37">
        <f t="shared" ref="J69:J71" si="36">(G69-F69)/F69</f>
        <v>-0.33591601655015241</v>
      </c>
      <c r="K69" s="38">
        <f t="shared" si="34"/>
        <v>2.2383391373173458</v>
      </c>
      <c r="L69" s="49">
        <f>kWh_in_MMBtu*(I69-H69)*Elec_source_E+(G69-F69)*Gas_source_E</f>
        <v>-4.6904123633123476</v>
      </c>
      <c r="M69" s="50">
        <f>(I69-H69)*Elec_emissions/1000+(G69-F69)*Gas_emissions</f>
        <v>-645.84788504394101</v>
      </c>
      <c r="O69" s="16">
        <v>2</v>
      </c>
      <c r="P69" s="17" t="s">
        <v>23</v>
      </c>
      <c r="Q69" s="18">
        <v>441</v>
      </c>
      <c r="R69" s="18">
        <v>112</v>
      </c>
      <c r="S69" s="30">
        <v>40.572154804797655</v>
      </c>
      <c r="T69" s="31">
        <v>32.461186939492208</v>
      </c>
      <c r="U69" s="31">
        <v>298.7486636762614</v>
      </c>
      <c r="V69" s="30">
        <v>893.55959808746991</v>
      </c>
      <c r="W69" s="37">
        <f t="shared" ref="W69:W71" si="37">(T69-S69)/S69</f>
        <v>-0.19991464353641689</v>
      </c>
      <c r="X69" s="38">
        <f t="shared" si="35"/>
        <v>1.9910078495138464</v>
      </c>
      <c r="Y69" s="49">
        <f>kWh_in_MMBtu*(V69-U69)*Elec_source_E+(T69-S69)*Gas_source_E</f>
        <v>-2.691333082505099</v>
      </c>
      <c r="Z69" s="50">
        <f>(V69-U69)*Elec_emissions/1000+(T69-S69)*Gas_emissions</f>
        <v>-376.58856074836922</v>
      </c>
      <c r="AB69" s="16">
        <v>2</v>
      </c>
      <c r="AC69" s="17" t="s">
        <v>23</v>
      </c>
      <c r="AD69" s="18">
        <v>374</v>
      </c>
      <c r="AE69" s="18">
        <v>265</v>
      </c>
      <c r="AF69" s="30">
        <v>24.372323174534372</v>
      </c>
      <c r="AG69" s="31">
        <v>13.853189078265135</v>
      </c>
      <c r="AH69" s="31">
        <v>242.31925084697403</v>
      </c>
      <c r="AI69" s="30">
        <v>1319.4777488154107</v>
      </c>
      <c r="AJ69" s="37">
        <f t="shared" ref="AJ69:AK71" si="38">(AG69-AF69)/AF69</f>
        <v>-0.43160161716796219</v>
      </c>
      <c r="AK69" s="38">
        <f t="shared" si="38"/>
        <v>16.491947123363754</v>
      </c>
      <c r="AL69" s="49">
        <f>kWh_in_MMBtu*(AI69-AH69)*Elec_source_E+(AG69-AF69)*Gas_source_E</f>
        <v>-0.32934690524166399</v>
      </c>
      <c r="AM69" s="50">
        <f>(AI69-AH69)*Elec_emissions/1000+(AG69-AF69)*Gas_emissions</f>
        <v>-69.097548037663728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showGridLines="0" workbookViewId="0">
      <selection activeCell="J22" sqref="J22"/>
    </sheetView>
  </sheetViews>
  <sheetFormatPr defaultRowHeight="11.25" x14ac:dyDescent="0.2"/>
  <cols>
    <col min="1" max="1" width="23.7109375" style="4" bestFit="1" customWidth="1"/>
    <col min="2" max="3" width="9.140625" style="4"/>
    <col min="4" max="4" width="9.42578125" style="4" customWidth="1"/>
    <col min="5" max="6" width="9.140625" style="4"/>
    <col min="7" max="7" width="10.140625" style="4" customWidth="1"/>
    <col min="8" max="8" width="12.42578125" style="4" customWidth="1"/>
    <col min="9" max="16384" width="9.140625" style="4"/>
  </cols>
  <sheetData>
    <row r="1" spans="1:12" ht="12" thickBot="1" x14ac:dyDescent="0.25">
      <c r="J1" s="138"/>
      <c r="K1" s="138"/>
      <c r="L1" s="138"/>
    </row>
    <row r="2" spans="1:12" x14ac:dyDescent="0.2">
      <c r="A2" s="151"/>
      <c r="B2" s="156" t="s">
        <v>32</v>
      </c>
      <c r="C2" s="153" t="s">
        <v>32</v>
      </c>
      <c r="D2" s="153" t="s">
        <v>33</v>
      </c>
      <c r="E2" s="153" t="s">
        <v>33</v>
      </c>
      <c r="F2" s="153" t="s">
        <v>40</v>
      </c>
      <c r="G2" s="161" t="s">
        <v>40</v>
      </c>
      <c r="H2" s="146" t="s">
        <v>40</v>
      </c>
      <c r="I2" s="147" t="s">
        <v>40</v>
      </c>
      <c r="J2" s="138"/>
      <c r="K2" s="138"/>
      <c r="L2" s="138"/>
    </row>
    <row r="3" spans="1:12" x14ac:dyDescent="0.2">
      <c r="A3" s="152"/>
      <c r="B3" s="157" t="s">
        <v>85</v>
      </c>
      <c r="C3" s="154" t="s">
        <v>86</v>
      </c>
      <c r="D3" s="154" t="s">
        <v>85</v>
      </c>
      <c r="E3" s="154" t="s">
        <v>86</v>
      </c>
      <c r="F3" s="154" t="s">
        <v>35</v>
      </c>
      <c r="G3" s="162" t="s">
        <v>36</v>
      </c>
      <c r="H3" s="34" t="s">
        <v>41</v>
      </c>
      <c r="I3" s="148" t="s">
        <v>42</v>
      </c>
      <c r="J3" s="138"/>
      <c r="K3" s="138"/>
      <c r="L3" s="138"/>
    </row>
    <row r="4" spans="1:12" ht="12" thickBot="1" x14ac:dyDescent="0.25">
      <c r="A4" s="167" t="s">
        <v>52</v>
      </c>
      <c r="B4" s="158" t="s">
        <v>37</v>
      </c>
      <c r="C4" s="159" t="s">
        <v>37</v>
      </c>
      <c r="D4" s="159" t="s">
        <v>38</v>
      </c>
      <c r="E4" s="159" t="s">
        <v>38</v>
      </c>
      <c r="F4" s="155" t="s">
        <v>39</v>
      </c>
      <c r="G4" s="163" t="s">
        <v>39</v>
      </c>
      <c r="H4" s="160" t="s">
        <v>37</v>
      </c>
      <c r="I4" s="166" t="s">
        <v>43</v>
      </c>
      <c r="J4" s="138"/>
      <c r="K4" s="138"/>
      <c r="L4" s="138"/>
    </row>
    <row r="5" spans="1:12" ht="12" customHeight="1" x14ac:dyDescent="0.2">
      <c r="A5" s="172"/>
      <c r="B5" s="211" t="s">
        <v>54</v>
      </c>
      <c r="C5" s="212"/>
      <c r="D5" s="212"/>
      <c r="E5" s="212"/>
      <c r="F5" s="212"/>
      <c r="G5" s="212"/>
      <c r="H5" s="212"/>
      <c r="I5" s="213"/>
      <c r="J5" s="137"/>
      <c r="K5" s="137"/>
      <c r="L5" s="137"/>
    </row>
    <row r="6" spans="1:12" x14ac:dyDescent="0.2">
      <c r="A6" s="144" t="s">
        <v>58</v>
      </c>
      <c r="B6" s="140">
        <f>'0 vs Int 14'!C5</f>
        <v>35.312520607287688</v>
      </c>
      <c r="C6" s="141">
        <f>'0 vs Int 14'!D5</f>
        <v>26.083910156245857</v>
      </c>
      <c r="D6" s="141">
        <f>'0 vs Int 14'!E5</f>
        <v>300.38694535442932</v>
      </c>
      <c r="E6" s="141">
        <f>'0 vs Int 14'!F5</f>
        <v>1118.7974860704039</v>
      </c>
      <c r="F6" s="168">
        <f>'0 vs Int 14'!G5</f>
        <v>-0.26134102840388174</v>
      </c>
      <c r="G6" s="169">
        <f>'0 vs Int 14'!H5</f>
        <v>2.7245209999067184</v>
      </c>
      <c r="H6" s="164">
        <f>'0 vs Int 14'!I5</f>
        <v>-1.5978154241678233</v>
      </c>
      <c r="I6" s="149">
        <f>'0 vs Int 14'!J5</f>
        <v>-234.23752076526148</v>
      </c>
      <c r="J6" s="139"/>
      <c r="K6" s="139"/>
      <c r="L6" s="139"/>
    </row>
    <row r="7" spans="1:12" x14ac:dyDescent="0.2">
      <c r="A7" s="144" t="s">
        <v>77</v>
      </c>
      <c r="B7" s="140">
        <f>'0 vs Int 14'!C15</f>
        <v>30.575928680087234</v>
      </c>
      <c r="C7" s="141">
        <f>'0 vs Int 14'!D15</f>
        <v>23.077746955293556</v>
      </c>
      <c r="D7" s="141">
        <f>'0 vs Int 14'!E15</f>
        <v>267.92544299640946</v>
      </c>
      <c r="E7" s="141">
        <f>'0 vs Int 14'!F15</f>
        <v>864.9589993086214</v>
      </c>
      <c r="F7" s="168">
        <f>'0 vs Int 14'!G15</f>
        <v>-0.24523152847608898</v>
      </c>
      <c r="G7" s="169">
        <f>'0 vs Int 14'!H15</f>
        <v>2.2283570743977941</v>
      </c>
      <c r="H7" s="164">
        <f>'0 vs Int 14'!I15</f>
        <v>-2.0004169811546024</v>
      </c>
      <c r="I7" s="149">
        <f>'0 vs Int 14'!J15</f>
        <v>-283.46089441810329</v>
      </c>
      <c r="J7" s="139"/>
      <c r="K7" s="139"/>
      <c r="L7" s="139"/>
    </row>
    <row r="8" spans="1:12" x14ac:dyDescent="0.2">
      <c r="A8" s="172"/>
      <c r="B8" s="208" t="s">
        <v>55</v>
      </c>
      <c r="C8" s="209"/>
      <c r="D8" s="209"/>
      <c r="E8" s="209"/>
      <c r="F8" s="209"/>
      <c r="G8" s="209"/>
      <c r="H8" s="209"/>
      <c r="I8" s="210"/>
      <c r="J8" s="137"/>
      <c r="K8" s="137"/>
      <c r="L8" s="137"/>
    </row>
    <row r="9" spans="1:12" x14ac:dyDescent="0.2">
      <c r="A9" s="144" t="s">
        <v>53</v>
      </c>
      <c r="B9" s="140">
        <f>'0 vs Int 14'!C6</f>
        <v>36.316055194350518</v>
      </c>
      <c r="C9" s="141">
        <f>'0 vs Int 14'!D6</f>
        <v>27.210302439826613</v>
      </c>
      <c r="D9" s="141">
        <f>'0 vs Int 14'!E6</f>
        <v>305.8832345721774</v>
      </c>
      <c r="E9" s="141">
        <f>'0 vs Int 14'!F6</f>
        <v>1071.8367741199927</v>
      </c>
      <c r="F9" s="168">
        <f>'0 vs Int 14'!G6</f>
        <v>-0.25073628470364356</v>
      </c>
      <c r="G9" s="169">
        <f>'0 vs Int 14'!H6</f>
        <v>2.5040716619173775</v>
      </c>
      <c r="H9" s="164">
        <f>'0 vs Int 14'!I6</f>
        <v>-2.0062421498200296</v>
      </c>
      <c r="I9" s="149">
        <f>'0 vs Int 14'!J6</f>
        <v>-288.11697077914005</v>
      </c>
      <c r="J9" s="139"/>
      <c r="K9" s="139"/>
      <c r="L9" s="139"/>
    </row>
    <row r="10" spans="1:12" x14ac:dyDescent="0.2">
      <c r="A10" s="144" t="s">
        <v>77</v>
      </c>
      <c r="B10" s="140">
        <f>'0 vs Int 14'!C16</f>
        <v>31.153864173136768</v>
      </c>
      <c r="C10" s="141">
        <f>'0 vs Int 14'!D16</f>
        <v>23.144662947580887</v>
      </c>
      <c r="D10" s="141">
        <f>'0 vs Int 14'!E16</f>
        <v>272.17607064833811</v>
      </c>
      <c r="E10" s="141">
        <f>'0 vs Int 14'!F16</f>
        <v>933.90913547500202</v>
      </c>
      <c r="F10" s="168">
        <f>'0 vs Int 14'!G16</f>
        <v>-0.25708532274022122</v>
      </c>
      <c r="G10" s="169">
        <f>'0 vs Int 14'!H16</f>
        <v>2.4312683449738248</v>
      </c>
      <c r="H10" s="164">
        <f>'0 vs Int 14'!I16</f>
        <v>-1.8885139806084226</v>
      </c>
      <c r="I10" s="149">
        <f>'0 vs Int 14'!J16</f>
        <v>-269.8518550534277</v>
      </c>
      <c r="J10" s="139"/>
      <c r="K10" s="139"/>
      <c r="L10" s="139"/>
    </row>
    <row r="11" spans="1:12" x14ac:dyDescent="0.2">
      <c r="A11" s="172"/>
      <c r="B11" s="208" t="s">
        <v>56</v>
      </c>
      <c r="C11" s="209"/>
      <c r="D11" s="209"/>
      <c r="E11" s="209"/>
      <c r="F11" s="209"/>
      <c r="G11" s="209"/>
      <c r="H11" s="209"/>
      <c r="I11" s="210"/>
      <c r="J11" s="137"/>
      <c r="K11" s="137"/>
      <c r="L11" s="137"/>
    </row>
    <row r="12" spans="1:12" x14ac:dyDescent="0.2">
      <c r="A12" s="144" t="s">
        <v>53</v>
      </c>
      <c r="B12" s="140">
        <f>'0 vs Int 14'!C7</f>
        <v>37.118405428234603</v>
      </c>
      <c r="C12" s="141">
        <f>'0 vs Int 14'!D7</f>
        <v>29.109354381606824</v>
      </c>
      <c r="D12" s="141">
        <f>'0 vs Int 14'!E7</f>
        <v>311.42962468660221</v>
      </c>
      <c r="E12" s="141">
        <f>'0 vs Int 14'!F7</f>
        <v>926.17189537953288</v>
      </c>
      <c r="F12" s="168">
        <f>'0 vs Int 14'!G7</f>
        <v>-0.21577034234707693</v>
      </c>
      <c r="G12" s="169">
        <f>'0 vs Int 14'!H7</f>
        <v>1.9739363951376108</v>
      </c>
      <c r="H12" s="164">
        <f>'0 vs Int 14'!I7</f>
        <v>-2.3741779655120849</v>
      </c>
      <c r="I12" s="149">
        <f>'0 vs Int 14'!J7</f>
        <v>-334.27295382599834</v>
      </c>
      <c r="J12" s="139"/>
      <c r="K12" s="139"/>
      <c r="L12" s="139"/>
    </row>
    <row r="13" spans="1:12" x14ac:dyDescent="0.2">
      <c r="A13" s="144" t="s">
        <v>77</v>
      </c>
      <c r="B13" s="140">
        <f>'0 vs Int 14'!C17</f>
        <v>33.834177093235716</v>
      </c>
      <c r="C13" s="141">
        <f>'0 vs Int 14'!D17</f>
        <v>26.473449894794506</v>
      </c>
      <c r="D13" s="141">
        <f>'0 vs Int 14'!E17</f>
        <v>287.38475741349595</v>
      </c>
      <c r="E13" s="141">
        <f>'0 vs Int 14'!F17</f>
        <v>876.67466896634448</v>
      </c>
      <c r="F13" s="168">
        <f>'0 vs Int 14'!G17</f>
        <v>-0.21755301386989551</v>
      </c>
      <c r="G13" s="169">
        <f>'0 vs Int 14'!H17</f>
        <v>2.0505259807671856</v>
      </c>
      <c r="H13" s="164">
        <f>'0 vs Int 14'!I17</f>
        <v>-1.9306514195189335</v>
      </c>
      <c r="I13" s="149">
        <f>'0 vs Int 14'!J17</f>
        <v>-273.87471346728148</v>
      </c>
      <c r="J13" s="139"/>
      <c r="K13" s="139"/>
      <c r="L13" s="139"/>
    </row>
    <row r="14" spans="1:12" x14ac:dyDescent="0.2">
      <c r="A14" s="172"/>
      <c r="B14" s="208" t="s">
        <v>57</v>
      </c>
      <c r="C14" s="209"/>
      <c r="D14" s="209"/>
      <c r="E14" s="209"/>
      <c r="F14" s="209"/>
      <c r="G14" s="209"/>
      <c r="H14" s="209"/>
      <c r="I14" s="210"/>
      <c r="J14" s="137"/>
      <c r="K14" s="137"/>
      <c r="L14" s="137"/>
    </row>
    <row r="15" spans="1:12" x14ac:dyDescent="0.2">
      <c r="A15" s="144" t="s">
        <v>53</v>
      </c>
      <c r="B15" s="140">
        <f>'0 vs Int 14'!C8</f>
        <v>39.42975908529705</v>
      </c>
      <c r="C15" s="141">
        <f>'0 vs Int 14'!D8</f>
        <v>31.688272382179125</v>
      </c>
      <c r="D15" s="141">
        <f>'0 vs Int 14'!E8</f>
        <v>320.03761168154074</v>
      </c>
      <c r="E15" s="141">
        <f>'0 vs Int 14'!F8</f>
        <v>882.18532031607288</v>
      </c>
      <c r="F15" s="168">
        <f>'0 vs Int 14'!G8</f>
        <v>-0.1963361400806693</v>
      </c>
      <c r="G15" s="169">
        <f>'0 vs Int 14'!H8</f>
        <v>1.7565051360085373</v>
      </c>
      <c r="H15" s="164">
        <f>'0 vs Int 14'!I8</f>
        <v>-2.6262966583016345</v>
      </c>
      <c r="I15" s="149">
        <f>'0 vs Int 14'!J8</f>
        <v>-367.0691777369376</v>
      </c>
      <c r="J15" s="139"/>
      <c r="K15" s="139"/>
      <c r="L15" s="139"/>
    </row>
    <row r="16" spans="1:12" ht="12" thickBot="1" x14ac:dyDescent="0.25">
      <c r="A16" s="145" t="s">
        <v>77</v>
      </c>
      <c r="B16" s="142">
        <f>'0 vs Int 14'!C18</f>
        <v>39.363439188531352</v>
      </c>
      <c r="C16" s="143">
        <f>'0 vs Int 14'!D18</f>
        <v>32.438212734647351</v>
      </c>
      <c r="D16" s="143">
        <f>'0 vs Int 14'!E18</f>
        <v>304.70454450329771</v>
      </c>
      <c r="E16" s="143">
        <f>'0 vs Int 14'!F18</f>
        <v>839.00334068591576</v>
      </c>
      <c r="F16" s="170">
        <f>'0 vs Int 14'!G18</f>
        <v>-0.17593042164622863</v>
      </c>
      <c r="G16" s="171">
        <f>'0 vs Int 14'!H18</f>
        <v>1.7534979566963285</v>
      </c>
      <c r="H16" s="165">
        <f>'0 vs Int 14'!I18</f>
        <v>-2.0244968826816896</v>
      </c>
      <c r="I16" s="150">
        <f>'0 vs Int 14'!J18</f>
        <v>-285.27091963610576</v>
      </c>
      <c r="J16" s="139"/>
      <c r="K16" s="139"/>
      <c r="L16" s="139"/>
    </row>
    <row r="17" spans="1:12" x14ac:dyDescent="0.2">
      <c r="J17" s="138"/>
      <c r="K17" s="138"/>
      <c r="L17" s="138"/>
    </row>
    <row r="18" spans="1:12" x14ac:dyDescent="0.2">
      <c r="J18" s="138"/>
      <c r="K18" s="138"/>
      <c r="L18" s="138"/>
    </row>
    <row r="19" spans="1:12" ht="12" thickBot="1" x14ac:dyDescent="0.25"/>
    <row r="20" spans="1:12" x14ac:dyDescent="0.2">
      <c r="A20" s="151"/>
      <c r="B20" s="156" t="s">
        <v>32</v>
      </c>
      <c r="C20" s="153" t="s">
        <v>32</v>
      </c>
      <c r="D20" s="153" t="s">
        <v>33</v>
      </c>
      <c r="E20" s="153" t="s">
        <v>33</v>
      </c>
      <c r="F20" s="153" t="s">
        <v>40</v>
      </c>
      <c r="G20" s="161" t="s">
        <v>40</v>
      </c>
      <c r="H20" s="146" t="s">
        <v>40</v>
      </c>
      <c r="I20" s="147" t="s">
        <v>40</v>
      </c>
    </row>
    <row r="21" spans="1:12" x14ac:dyDescent="0.2">
      <c r="A21" s="152"/>
      <c r="B21" s="157" t="s">
        <v>85</v>
      </c>
      <c r="C21" s="154" t="s">
        <v>86</v>
      </c>
      <c r="D21" s="154" t="s">
        <v>85</v>
      </c>
      <c r="E21" s="154" t="s">
        <v>86</v>
      </c>
      <c r="F21" s="154" t="s">
        <v>35</v>
      </c>
      <c r="G21" s="162" t="s">
        <v>36</v>
      </c>
      <c r="H21" s="34" t="s">
        <v>41</v>
      </c>
      <c r="I21" s="148" t="s">
        <v>42</v>
      </c>
    </row>
    <row r="22" spans="1:12" ht="12" thickBot="1" x14ac:dyDescent="0.25">
      <c r="A22" s="167" t="s">
        <v>52</v>
      </c>
      <c r="B22" s="158" t="s">
        <v>37</v>
      </c>
      <c r="C22" s="159" t="s">
        <v>37</v>
      </c>
      <c r="D22" s="159" t="s">
        <v>38</v>
      </c>
      <c r="E22" s="159" t="s">
        <v>38</v>
      </c>
      <c r="F22" s="155" t="s">
        <v>39</v>
      </c>
      <c r="G22" s="163" t="s">
        <v>39</v>
      </c>
      <c r="H22" s="160" t="s">
        <v>37</v>
      </c>
      <c r="I22" s="166" t="s">
        <v>43</v>
      </c>
    </row>
    <row r="23" spans="1:12" x14ac:dyDescent="0.2">
      <c r="A23" s="172"/>
      <c r="B23" s="211" t="s">
        <v>54</v>
      </c>
      <c r="C23" s="212"/>
      <c r="D23" s="212"/>
      <c r="E23" s="212"/>
      <c r="F23" s="212"/>
      <c r="G23" s="212"/>
      <c r="H23" s="212"/>
      <c r="I23" s="213"/>
    </row>
    <row r="24" spans="1:12" x14ac:dyDescent="0.2">
      <c r="A24" s="144" t="str">
        <f>'90% Summary'!A10</f>
        <v>DOE SNOPR (GTI Scenario 0.55)</v>
      </c>
      <c r="B24" s="140">
        <f>'90% Summary'!B10</f>
        <v>39.745833033081411</v>
      </c>
      <c r="C24" s="141">
        <f>'90% Summary'!C10</f>
        <v>30.155034079226191</v>
      </c>
      <c r="D24" s="141">
        <f>'90% Summary'!D10</f>
        <v>926.06556220599748</v>
      </c>
      <c r="E24" s="141">
        <f>'90% Summary'!E10</f>
        <v>1166.1024860471666</v>
      </c>
      <c r="F24" s="168">
        <f>'90% Summary'!F10</f>
        <v>-0.24130325676839048</v>
      </c>
      <c r="G24" s="169">
        <f>'90% Summary'!G10</f>
        <v>0.25920078840786698</v>
      </c>
      <c r="H24" s="164">
        <f>'90% Summary'!H10</f>
        <v>-7.9722809040765075</v>
      </c>
      <c r="I24" s="149">
        <f>'90% Summary'!I10</f>
        <v>-1080.660808860938</v>
      </c>
    </row>
    <row r="25" spans="1:12" x14ac:dyDescent="0.2">
      <c r="A25" s="144" t="str">
        <f>'90% Summary'!A14</f>
        <v>Scenario Int-14.55</v>
      </c>
      <c r="B25" s="140">
        <f>'90% Summary'!B14</f>
        <v>34.899873317403504</v>
      </c>
      <c r="C25" s="141">
        <f>'90% Summary'!C14</f>
        <v>28.07027513796254</v>
      </c>
      <c r="D25" s="141">
        <f>'90% Summary'!D14</f>
        <v>289.70545339087766</v>
      </c>
      <c r="E25" s="141">
        <f>'90% Summary'!E14</f>
        <v>780.09925428740291</v>
      </c>
      <c r="F25" s="168">
        <f>'90% Summary'!F14</f>
        <v>-0.19569120258196615</v>
      </c>
      <c r="G25" s="169">
        <f>'90% Summary'!G14</f>
        <v>1.6927323775119758</v>
      </c>
      <c r="H25" s="164">
        <f>'90% Summary'!H14</f>
        <v>-2.3741863351037109</v>
      </c>
      <c r="I25" s="149">
        <f>'90% Summary'!I14</f>
        <v>-331.42487382832701</v>
      </c>
    </row>
    <row r="26" spans="1:12" x14ac:dyDescent="0.2">
      <c r="A26" s="172"/>
      <c r="B26" s="208" t="s">
        <v>55</v>
      </c>
      <c r="C26" s="209"/>
      <c r="D26" s="209"/>
      <c r="E26" s="209"/>
      <c r="F26" s="209"/>
      <c r="G26" s="209"/>
      <c r="H26" s="209"/>
      <c r="I26" s="210"/>
    </row>
    <row r="27" spans="1:12" x14ac:dyDescent="0.2">
      <c r="A27" s="144" t="str">
        <f>'92% Summary'!A22</f>
        <v>DOE SNOPR (GTI Scenario 0.55)</v>
      </c>
      <c r="B27" s="140">
        <f>'92% Summary'!B22</f>
        <v>40.592804485126038</v>
      </c>
      <c r="C27" s="141">
        <f>'92% Summary'!C22</f>
        <v>31.292596678481459</v>
      </c>
      <c r="D27" s="141">
        <f>'92% Summary'!D22</f>
        <v>329.52735455181983</v>
      </c>
      <c r="E27" s="141">
        <f>'92% Summary'!E22</f>
        <v>1097.7540650346348</v>
      </c>
      <c r="F27" s="168">
        <f>'92% Summary'!F22</f>
        <v>-0.22910976279188469</v>
      </c>
      <c r="G27" s="169">
        <f>'92% Summary'!G22</f>
        <v>2.3312987522011848</v>
      </c>
      <c r="H27" s="164">
        <f>'92% Summary'!H22</f>
        <v>-2.1946963328848899</v>
      </c>
      <c r="I27" s="149">
        <f>'92% Summary'!I22</f>
        <v>-313.58443682062057</v>
      </c>
    </row>
    <row r="28" spans="1:12" x14ac:dyDescent="0.2">
      <c r="A28" s="144" t="str">
        <f>'92% Summary'!A27</f>
        <v>Scenario Int-14.55</v>
      </c>
      <c r="B28" s="140">
        <f>'92% Summary'!B27</f>
        <v>35.235258408829687</v>
      </c>
      <c r="C28" s="141">
        <f>'92% Summary'!C27</f>
        <v>27.89411814696615</v>
      </c>
      <c r="D28" s="141">
        <f>'92% Summary'!D27</f>
        <v>292.92719140051844</v>
      </c>
      <c r="E28" s="141">
        <f>'92% Summary'!E27</f>
        <v>847.22609034214588</v>
      </c>
      <c r="F28" s="168">
        <f>'92% Summary'!F27</f>
        <v>-0.20834642892881133</v>
      </c>
      <c r="G28" s="169">
        <f>'92% Summary'!G27</f>
        <v>1.8922753339881522</v>
      </c>
      <c r="H28" s="164">
        <f>'92% Summary'!H27</f>
        <v>-2.2710661869761619</v>
      </c>
      <c r="I28" s="149">
        <f>'92% Summary'!I27</f>
        <v>-318.98210848539213</v>
      </c>
    </row>
    <row r="29" spans="1:12" x14ac:dyDescent="0.2">
      <c r="A29" s="172"/>
      <c r="B29" s="208" t="s">
        <v>56</v>
      </c>
      <c r="C29" s="209"/>
      <c r="D29" s="209"/>
      <c r="E29" s="209"/>
      <c r="F29" s="209"/>
      <c r="G29" s="209"/>
      <c r="H29" s="209"/>
      <c r="I29" s="210"/>
    </row>
    <row r="30" spans="1:12" x14ac:dyDescent="0.2">
      <c r="A30" s="144" t="str">
        <f>'95% Summary'!A10</f>
        <v>DOE SNOPR (GTI Scenario 0.55)</v>
      </c>
      <c r="B30" s="140">
        <f>'95% Summary'!B10</f>
        <v>40.54474085154434</v>
      </c>
      <c r="C30" s="141">
        <f>'95% Summary'!C10</f>
        <v>32.654423212702866</v>
      </c>
      <c r="D30" s="141">
        <f>'95% Summary'!D10</f>
        <v>330.11867866125897</v>
      </c>
      <c r="E30" s="141">
        <f>'95% Summary'!E10</f>
        <v>915.02131571321604</v>
      </c>
      <c r="F30" s="168">
        <f>'95% Summary'!F10</f>
        <v>-0.19460767224366002</v>
      </c>
      <c r="G30" s="169">
        <f>'95% Summary'!G10</f>
        <v>1.7717950387537349</v>
      </c>
      <c r="H30" s="164">
        <f>'95% Summary'!H10</f>
        <v>-2.5532640838460985</v>
      </c>
      <c r="I30" s="149">
        <f>'95% Summary'!I10</f>
        <v>-357.74121645664263</v>
      </c>
    </row>
    <row r="31" spans="1:12" x14ac:dyDescent="0.2">
      <c r="A31" s="144" t="str">
        <f>'95% Summary'!A14</f>
        <v>Scenario Int-14.55</v>
      </c>
      <c r="B31" s="140">
        <f>'95% Summary'!B14</f>
        <v>37.259998134676295</v>
      </c>
      <c r="C31" s="141">
        <f>'95% Summary'!C14</f>
        <v>30.482507382487256</v>
      </c>
      <c r="D31" s="141">
        <f>'95% Summary'!D14</f>
        <v>304.73141302429826</v>
      </c>
      <c r="E31" s="141">
        <f>'95% Summary'!E14</f>
        <v>803.70579825463562</v>
      </c>
      <c r="F31" s="168">
        <f>'95% Summary'!F14</f>
        <v>-0.1818972380967866</v>
      </c>
      <c r="G31" s="169">
        <f>'95% Summary'!G14</f>
        <v>1.6374235274213453</v>
      </c>
      <c r="H31" s="164">
        <f>'95% Summary'!H14</f>
        <v>-2.2286764296619275</v>
      </c>
      <c r="I31" s="149">
        <f>'95% Summary'!I14</f>
        <v>-311.99766866690402</v>
      </c>
    </row>
    <row r="32" spans="1:12" x14ac:dyDescent="0.2">
      <c r="A32" s="172"/>
      <c r="B32" s="208" t="s">
        <v>57</v>
      </c>
      <c r="C32" s="209"/>
      <c r="D32" s="209"/>
      <c r="E32" s="209"/>
      <c r="F32" s="209"/>
      <c r="G32" s="209"/>
      <c r="H32" s="209"/>
      <c r="I32" s="210"/>
    </row>
    <row r="33" spans="1:9" x14ac:dyDescent="0.2">
      <c r="A33" s="144" t="str">
        <f>'98% Summary'!A10</f>
        <v>DOE SNOPR (GTI Scenario 0.55)</v>
      </c>
      <c r="B33" s="140">
        <f>'98% Summary'!B10</f>
        <v>42.252854970570937</v>
      </c>
      <c r="C33" s="141">
        <f>'98% Summary'!C10</f>
        <v>34.728514181114591</v>
      </c>
      <c r="D33" s="141">
        <f>'98% Summary'!D10</f>
        <v>334.38062607571413</v>
      </c>
      <c r="E33" s="141">
        <f>'98% Summary'!E10</f>
        <v>856.62343021584388</v>
      </c>
      <c r="F33" s="168">
        <f>'98% Summary'!F10</f>
        <v>-0.1780788728879277</v>
      </c>
      <c r="G33" s="169">
        <f>'98% Summary'!G10</f>
        <v>1.561821359895049</v>
      </c>
      <c r="H33" s="164">
        <f>'98% Summary'!H10</f>
        <v>-2.8021758084997508</v>
      </c>
      <c r="I33" s="149">
        <f>'98% Summary'!I10</f>
        <v>-389.87431445230902</v>
      </c>
    </row>
    <row r="34" spans="1:9" ht="12" thickBot="1" x14ac:dyDescent="0.25">
      <c r="A34" s="145" t="str">
        <f>'98% Summary'!A14</f>
        <v>Scenario Int-14.55</v>
      </c>
      <c r="B34" s="142">
        <f>'98% Summary'!B14</f>
        <v>42.471733365903468</v>
      </c>
      <c r="C34" s="143">
        <f>'98% Summary'!C14</f>
        <v>36.030773068892763</v>
      </c>
      <c r="D34" s="143">
        <f>'98% Summary'!D14</f>
        <v>319.04395860655927</v>
      </c>
      <c r="E34" s="143">
        <f>'98% Summary'!E14</f>
        <v>779.64844250889166</v>
      </c>
      <c r="F34" s="170">
        <f>'98% Summary'!F14</f>
        <v>-0.15165287089934365</v>
      </c>
      <c r="G34" s="171">
        <f>'98% Summary'!G14</f>
        <v>1.4437022594442657</v>
      </c>
      <c r="H34" s="165">
        <f>'98% Summary'!H14</f>
        <v>-2.2585563631230805</v>
      </c>
      <c r="I34" s="150">
        <f>'98% Summary'!I14</f>
        <v>-315.14817443691493</v>
      </c>
    </row>
  </sheetData>
  <mergeCells count="8">
    <mergeCell ref="B26:I26"/>
    <mergeCell ref="B29:I29"/>
    <mergeCell ref="B32:I32"/>
    <mergeCell ref="B5:I5"/>
    <mergeCell ref="B8:I8"/>
    <mergeCell ref="B11:I11"/>
    <mergeCell ref="B14:I14"/>
    <mergeCell ref="B23:I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BM71"/>
  <sheetViews>
    <sheetView workbookViewId="0">
      <selection activeCell="N29" sqref="N29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66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28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28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28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28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4622</v>
      </c>
      <c r="F9" s="30">
        <v>37.915996297382783</v>
      </c>
      <c r="G9" s="31">
        <v>28.211442078336582</v>
      </c>
      <c r="H9" s="31">
        <v>310.93902004811946</v>
      </c>
      <c r="I9" s="30">
        <v>1144.921629037686</v>
      </c>
      <c r="J9" s="37">
        <f t="shared" ref="J9:J11" si="2">(G9-F9)/F9</f>
        <v>-0.25594881228839222</v>
      </c>
      <c r="K9" s="38">
        <f t="shared" ref="K9:K11" si="3">(I9-H9)/H9</f>
        <v>2.6821420124772479</v>
      </c>
      <c r="L9" s="49">
        <f>kWh_in_MMBtu*(I9-H9)*Elec_source_E+(G9-F9)*Gas_source_E</f>
        <v>-1.9555978778642515</v>
      </c>
      <c r="M9" s="50">
        <f>(I9-H9)*Elec_emissions/1000+(G9-F9)*Gas_emissions</f>
        <v>-282.84572023149985</v>
      </c>
      <c r="N9" s="6"/>
      <c r="O9" s="16">
        <v>2</v>
      </c>
      <c r="P9" s="17" t="s">
        <v>23</v>
      </c>
      <c r="Q9" s="18">
        <v>7241</v>
      </c>
      <c r="R9" s="18">
        <v>3897</v>
      </c>
      <c r="S9" s="30">
        <v>35.617375707954373</v>
      </c>
      <c r="T9" s="31">
        <v>26.133453645123765</v>
      </c>
      <c r="U9" s="31">
        <v>300.67181177673933</v>
      </c>
      <c r="V9" s="30">
        <v>1125.3953775845046</v>
      </c>
      <c r="W9" s="37">
        <f t="shared" ref="W9:W11" si="4">(T9-S9)/S9</f>
        <v>-0.26627234248234011</v>
      </c>
      <c r="X9" s="38">
        <f t="shared" si="0"/>
        <v>2.7429360967836751</v>
      </c>
      <c r="Y9" s="49">
        <f>kWh_in_MMBtu*(V9-U9)*Elec_source_E+(T9-S9)*Gas_source_E</f>
        <v>-1.8108360769443799</v>
      </c>
      <c r="Z9" s="50">
        <f>(V9-U9)*Elec_emissions/1000+(T9-S9)*Gas_emissions</f>
        <v>-263.11064508733011</v>
      </c>
      <c r="AA9" s="6"/>
      <c r="AB9" s="16">
        <v>2</v>
      </c>
      <c r="AC9" s="17" t="s">
        <v>23</v>
      </c>
      <c r="AD9" s="18">
        <v>2476</v>
      </c>
      <c r="AE9" s="18">
        <v>612</v>
      </c>
      <c r="AF9" s="30">
        <v>42.051816911060016</v>
      </c>
      <c r="AG9" s="31">
        <v>31.153040683842459</v>
      </c>
      <c r="AH9" s="31">
        <v>318.2412131971422</v>
      </c>
      <c r="AI9" s="30">
        <v>1373.7336594464725</v>
      </c>
      <c r="AJ9" s="37">
        <f t="shared" ref="AJ9:AJ11" si="5">(AG9-AF9)/AF9</f>
        <v>-0.25917491865496728</v>
      </c>
      <c r="AK9" s="38">
        <f t="shared" si="1"/>
        <v>3.3166428560447958</v>
      </c>
      <c r="AL9" s="49">
        <f>kWh_in_MMBtu*(AI9-AH9)*Elec_source_E+(AG9-AF9)*Gas_source_E</f>
        <v>-0.96715746116521117</v>
      </c>
      <c r="AM9" s="50">
        <f>(AI9-AH9)*Elec_emissions/1000+(AG9-AF9)*Gas_emissions</f>
        <v>-154.61776461464888</v>
      </c>
      <c r="AO9" s="16">
        <v>2</v>
      </c>
      <c r="AP9" s="17" t="s">
        <v>23</v>
      </c>
      <c r="AQ9" s="18">
        <v>211</v>
      </c>
      <c r="AR9" s="18">
        <v>103</v>
      </c>
      <c r="AS9" s="30">
        <v>94.531233699671503</v>
      </c>
      <c r="AT9" s="31">
        <v>83.701204024341635</v>
      </c>
      <c r="AU9" s="31">
        <v>629.08407847009323</v>
      </c>
      <c r="AV9" s="30">
        <v>583.75365153977043</v>
      </c>
      <c r="AW9" s="37">
        <f t="shared" ref="AW9:AX11" si="6">(AT9-AS9)/AS9</f>
        <v>-0.1145656229319633</v>
      </c>
      <c r="AX9" s="38">
        <f t="shared" si="6"/>
        <v>6.515830695662939</v>
      </c>
      <c r="AY9" s="49">
        <f>kWh_in_MMBtu*(AV9-AU9)*Elec_source_E+(AT9-AS9)*Gas_source_E</f>
        <v>-12.273393847836033</v>
      </c>
      <c r="AZ9" s="50">
        <f>(AV9-AU9)*Elec_emissions/1000+(AT9-AS9)*Gas_emissions</f>
        <v>-1654.1805097657352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97.439273197037522</v>
      </c>
      <c r="BG9" s="31">
        <v>86.433151800565554</v>
      </c>
      <c r="BH9" s="31">
        <v>588.2817609383219</v>
      </c>
      <c r="BI9" s="30">
        <v>531.03572755370328</v>
      </c>
      <c r="BJ9" s="37">
        <f t="shared" ref="BJ9:BK11" si="7">(BG9-BF9)/BF9</f>
        <v>-0.11295364831196823</v>
      </c>
      <c r="BK9" s="38">
        <f t="shared" si="7"/>
        <v>5.8062051271219826</v>
      </c>
      <c r="BL9" s="49">
        <f>kWh_in_MMBtu*(BI9-BH9)*Elec_source_E+(BG9-BF9)*Gas_source_E</f>
        <v>-12.588526707624013</v>
      </c>
      <c r="BM9" s="50">
        <f>(BI9-BH9)*Elec_emissions/1000+(BG9-BF9)*Gas_emissions</f>
        <v>-1696.4070554650455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28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28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28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28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28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1835</v>
      </c>
      <c r="F24" s="30">
        <v>53.000895744764328</v>
      </c>
      <c r="G24" s="31">
        <v>43.189546125102353</v>
      </c>
      <c r="H24" s="31">
        <v>367.29756959884043</v>
      </c>
      <c r="I24" s="30">
        <v>1070.7927316240014</v>
      </c>
      <c r="J24" s="37">
        <f t="shared" ref="J24:J26" si="13">(G24-F24)/F24</f>
        <v>-0.18511667551639796</v>
      </c>
      <c r="K24" s="38">
        <f t="shared" si="8"/>
        <v>1.9153275715750389</v>
      </c>
      <c r="L24" s="49">
        <f>kWh_in_MMBtu*(I24-H24)*Elec_source_E+(G24-F24)*Gas_source_E</f>
        <v>-3.42108641950938</v>
      </c>
      <c r="M24" s="50">
        <f>(I24-H24)*Elec_emissions/1000+(G24-F24)*Gas_emissions</f>
        <v>-477.49512888900449</v>
      </c>
      <c r="N24" s="6"/>
      <c r="O24" s="16">
        <v>2</v>
      </c>
      <c r="P24" s="17" t="s">
        <v>23</v>
      </c>
      <c r="Q24" s="18">
        <v>3779</v>
      </c>
      <c r="R24" s="18">
        <v>1306</v>
      </c>
      <c r="S24" s="30">
        <v>52.603274551881348</v>
      </c>
      <c r="T24" s="31">
        <v>43.409716254697415</v>
      </c>
      <c r="U24" s="31">
        <v>367.0529685159255</v>
      </c>
      <c r="V24" s="30">
        <v>974.39737414093872</v>
      </c>
      <c r="W24" s="37">
        <f t="shared" ref="W24:W26" si="14">(T24-S24)/S24</f>
        <v>-0.17477159693008365</v>
      </c>
      <c r="X24" s="38">
        <f t="shared" si="9"/>
        <v>1.6546505755848753</v>
      </c>
      <c r="Y24" s="49">
        <f>kWh_in_MMBtu*(V24-U24)*Elec_source_E+(T24-S24)*Gas_source_E</f>
        <v>-3.7417757990962102</v>
      </c>
      <c r="Z24" s="50">
        <f>(V24-U24)*Elec_emissions/1000+(T24-S24)*Gas_emissions</f>
        <v>-518.54095181189518</v>
      </c>
      <c r="AA24" s="6"/>
      <c r="AB24" s="16">
        <v>2</v>
      </c>
      <c r="AC24" s="17" t="s">
        <v>23</v>
      </c>
      <c r="AD24" s="18">
        <v>1341</v>
      </c>
      <c r="AE24" s="18">
        <v>467</v>
      </c>
      <c r="AF24" s="30">
        <v>45.538705680851024</v>
      </c>
      <c r="AG24" s="31">
        <v>34.444771907678572</v>
      </c>
      <c r="AH24" s="31">
        <v>328.72711012380989</v>
      </c>
      <c r="AI24" s="30">
        <v>1397.8056062287362</v>
      </c>
      <c r="AJ24" s="37">
        <f t="shared" ref="AJ24:AJ26" si="15">(AG24-AF24)/AF24</f>
        <v>-0.24361548285807866</v>
      </c>
      <c r="AK24" s="38">
        <f t="shared" si="10"/>
        <v>3.2521762373120811</v>
      </c>
      <c r="AL24" s="49">
        <f>kWh_in_MMBtu*(AI24-AH24)*Elec_source_E+(AG24-AF24)*Gas_source_E</f>
        <v>-1.0394159486686014</v>
      </c>
      <c r="AM24" s="50">
        <f>(AI24-AH24)*Elec_emissions/1000+(AG24-AF24)*Gas_emissions</f>
        <v>-164.67401509805472</v>
      </c>
      <c r="AO24" s="16">
        <v>2</v>
      </c>
      <c r="AP24" s="17" t="s">
        <v>23</v>
      </c>
      <c r="AQ24" s="18">
        <v>133</v>
      </c>
      <c r="AR24" s="18">
        <v>52</v>
      </c>
      <c r="AS24" s="30">
        <v>121.4576700376463</v>
      </c>
      <c r="AT24" s="31">
        <v>107.87860984685344</v>
      </c>
      <c r="AU24" s="31">
        <v>677.33625567060813</v>
      </c>
      <c r="AV24" s="30">
        <v>658.7714714927049</v>
      </c>
      <c r="AW24" s="37">
        <f t="shared" ref="AW24:AW26" si="16">(AT24-AS24)/AS24</f>
        <v>-0.11180076306900975</v>
      </c>
      <c r="AX24" s="38">
        <f t="shared" si="11"/>
        <v>-2.7408519804573053E-2</v>
      </c>
      <c r="AY24" s="49">
        <f>kWh_in_MMBtu*(AV24-AU24)*Elec_source_E+(AT24-AS24)*Gas_source_E</f>
        <v>-14.993112905299132</v>
      </c>
      <c r="AZ24" s="50">
        <f>(AV24-AU24)*Elec_emissions/1000+(AT24-AS24)*Gas_emissions</f>
        <v>-2021.5815930681267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97.439273197037522</v>
      </c>
      <c r="BG24" s="31">
        <v>86.433151800565554</v>
      </c>
      <c r="BH24" s="31">
        <v>588.2817609383219</v>
      </c>
      <c r="BI24" s="30">
        <v>531.03572755370328</v>
      </c>
      <c r="BJ24" s="37">
        <f t="shared" ref="BJ24:BJ26" si="17">(BG24-BF24)/BF24</f>
        <v>-0.11295364831196823</v>
      </c>
      <c r="BK24" s="38">
        <f t="shared" si="12"/>
        <v>-9.7310569842093991E-2</v>
      </c>
      <c r="BL24" s="49">
        <f>kWh_in_MMBtu*(BI24-BH24)*Elec_source_E+(BG24-BF24)*Gas_source_E</f>
        <v>-12.588526707624013</v>
      </c>
      <c r="BM24" s="50">
        <f>(BI24-BH24)*Elec_emissions/1000+(BG24-BF24)*Gas_emissions</f>
        <v>-1696.4070554650455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28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28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28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28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28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2787</v>
      </c>
      <c r="F39" s="30">
        <v>27.983886327542471</v>
      </c>
      <c r="G39" s="31">
        <v>18.349647702371257</v>
      </c>
      <c r="H39" s="31">
        <v>273.83175832383751</v>
      </c>
      <c r="I39" s="30">
        <v>1193.7291377402746</v>
      </c>
      <c r="J39" s="37">
        <f t="shared" ref="J39:J41" si="23">(G39-F39)/F39</f>
        <v>-0.34427807890603618</v>
      </c>
      <c r="K39" s="38">
        <f t="shared" si="18"/>
        <v>3.3593524178760625</v>
      </c>
      <c r="L39" s="49">
        <f>kWh_in_MMBtu*(I39-H39)*Elec_source_E+(G39-F39)*Gas_source_E</f>
        <v>-0.99069960950455815</v>
      </c>
      <c r="M39" s="50">
        <f>(I39-H39)*Elec_emissions/1000+(G39-F39)*Gas_emissions</f>
        <v>-154.68581176846624</v>
      </c>
      <c r="N39" s="6"/>
      <c r="O39" s="16">
        <v>2</v>
      </c>
      <c r="P39" s="17" t="s">
        <v>23</v>
      </c>
      <c r="Q39" s="18">
        <v>3462</v>
      </c>
      <c r="R39" s="18">
        <v>2591</v>
      </c>
      <c r="S39" s="30">
        <v>27.055591111208436</v>
      </c>
      <c r="T39" s="31">
        <v>17.425310469475946</v>
      </c>
      <c r="U39" s="31">
        <v>267.21222447400851</v>
      </c>
      <c r="V39" s="30">
        <v>1201.5062971126008</v>
      </c>
      <c r="W39" s="37">
        <f t="shared" ref="W39:W41" si="24">(T39-S39)/S39</f>
        <v>-0.35594419660426169</v>
      </c>
      <c r="X39" s="38">
        <f t="shared" si="19"/>
        <v>3.4964495897509744</v>
      </c>
      <c r="Y39" s="49">
        <f>kWh_in_MMBtu*(V39-U39)*Elec_source_E+(T39-S39)*Gas_source_E</f>
        <v>-0.83754110313888575</v>
      </c>
      <c r="Z39" s="50">
        <f>(V39-U39)*Elec_emissions/1000+(T39-S39)*Gas_emissions</f>
        <v>-134.3603631181104</v>
      </c>
      <c r="AA39" s="6"/>
      <c r="AB39" s="16">
        <v>2</v>
      </c>
      <c r="AC39" s="17" t="s">
        <v>23</v>
      </c>
      <c r="AD39" s="18">
        <v>1135</v>
      </c>
      <c r="AE39" s="18">
        <v>145</v>
      </c>
      <c r="AF39" s="30">
        <v>30.821630321457164</v>
      </c>
      <c r="AG39" s="31">
        <v>20.551395983625401</v>
      </c>
      <c r="AH39" s="31">
        <v>284.4693934402186</v>
      </c>
      <c r="AI39" s="30">
        <v>1296.2053894649739</v>
      </c>
      <c r="AJ39" s="37">
        <f t="shared" ref="AJ39:AJ41" si="25">(AG39-AF39)/AF39</f>
        <v>-0.33321515541901464</v>
      </c>
      <c r="AK39" s="38">
        <f t="shared" si="20"/>
        <v>3.5565724093877686</v>
      </c>
      <c r="AL39" s="49">
        <f>kWh_in_MMBtu*(AI39-AH39)*Elec_source_E+(AG39-AF39)*Gas_source_E</f>
        <v>-0.73443529796461959</v>
      </c>
      <c r="AM39" s="50">
        <f>(AI39-AH39)*Elec_emissions/1000+(AG39-AF39)*Gas_emissions</f>
        <v>-122.22970271291956</v>
      </c>
      <c r="AO39" s="16">
        <v>2</v>
      </c>
      <c r="AP39" s="17" t="s">
        <v>23</v>
      </c>
      <c r="AQ39" s="18">
        <v>78</v>
      </c>
      <c r="AR39" s="18">
        <v>51</v>
      </c>
      <c r="AS39" s="30">
        <v>67.076828021736389</v>
      </c>
      <c r="AT39" s="31">
        <v>59.049731420996267</v>
      </c>
      <c r="AU39" s="31">
        <v>579.88578014799907</v>
      </c>
      <c r="AV39" s="30">
        <v>507.26489394069944</v>
      </c>
      <c r="AW39" s="37">
        <f t="shared" ref="AW39:AW41" si="26">(AT39-AS39)/AS39</f>
        <v>-0.11967018771577757</v>
      </c>
      <c r="AX39" s="38">
        <f t="shared" si="21"/>
        <v>-0.12523308674471248</v>
      </c>
      <c r="AY39" s="49">
        <f>kWh_in_MMBtu*(AV39-AU39)*Elec_source_E+(AT39-AS39)*Gas_source_E</f>
        <v>-9.5003469657167621</v>
      </c>
      <c r="AZ39" s="50">
        <f>(AV39-AU39)*Elec_emissions/1000+(AT39-AS39)*Gas_emissions</f>
        <v>-1279.5754836534888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7">(BG39-BF39)/BF39</f>
        <v>#DIV/0!</v>
      </c>
      <c r="BK39" s="38" t="e">
        <f t="shared" si="22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28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28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28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635</v>
      </c>
      <c r="F54" s="30">
        <v>38.092107900287246</v>
      </c>
      <c r="G54" s="31">
        <v>29.063452610363694</v>
      </c>
      <c r="H54" s="31">
        <v>308.73945097225027</v>
      </c>
      <c r="I54" s="30">
        <v>1398.7418969503594</v>
      </c>
      <c r="J54" s="37">
        <f t="shared" ref="J54:J56" si="31">(G54-F54)/F54</f>
        <v>-0.23702167686696773</v>
      </c>
      <c r="K54" s="38">
        <f t="shared" si="28"/>
        <v>3.530492920634491</v>
      </c>
      <c r="L54" s="49">
        <f>kWh_in_MMBtu*(I54-H54)*Elec_source_E+(G54-F54)*Gas_source_E</f>
        <v>1.4280658004231537</v>
      </c>
      <c r="M54" s="50">
        <f>(I54-H54)*Elec_emissions/1000+(G54-F54)*Gas_emissions</f>
        <v>167.61702679561677</v>
      </c>
      <c r="O54" s="16">
        <v>2</v>
      </c>
      <c r="P54" s="17" t="s">
        <v>23</v>
      </c>
      <c r="Q54" s="18">
        <v>794</v>
      </c>
      <c r="R54" s="18">
        <v>243</v>
      </c>
      <c r="S54" s="30">
        <v>54.675227253929059</v>
      </c>
      <c r="T54" s="31">
        <v>45.035379777455852</v>
      </c>
      <c r="U54" s="31">
        <v>372.13091991111094</v>
      </c>
      <c r="V54" s="30">
        <v>1061.9114320723363</v>
      </c>
      <c r="W54" s="37">
        <f t="shared" ref="W54:W56" si="32">(T54-S54)/S54</f>
        <v>-0.17631106372366237</v>
      </c>
      <c r="X54" s="38">
        <f t="shared" si="29"/>
        <v>1.8535963427225821</v>
      </c>
      <c r="Y54" s="49">
        <f>kWh_in_MMBtu*(V54-U54)*Elec_source_E+(T54-S54)*Gas_source_E</f>
        <v>-3.3759418887554107</v>
      </c>
      <c r="Z54" s="50">
        <f>(V54-U54)*Elec_emissions/1000+(T54-S54)*Gas_emissions</f>
        <v>-471.09258466365691</v>
      </c>
      <c r="AB54" s="16">
        <v>2</v>
      </c>
      <c r="AC54" s="17" t="s">
        <v>23</v>
      </c>
      <c r="AD54" s="18">
        <v>661</v>
      </c>
      <c r="AE54" s="18">
        <v>392</v>
      </c>
      <c r="AF54" s="30">
        <v>27.812266056065457</v>
      </c>
      <c r="AG54" s="31">
        <v>19.16248755525298</v>
      </c>
      <c r="AH54" s="31">
        <v>269.44320874739554</v>
      </c>
      <c r="AI54" s="30">
        <v>998.63085275066396</v>
      </c>
      <c r="AJ54" s="37">
        <f t="shared" ref="AJ54:AJ56" si="33">(AG54-AF54)/AF54</f>
        <v>-0.31100588795518458</v>
      </c>
      <c r="AK54" s="38">
        <f t="shared" si="30"/>
        <v>2.7062758322733815</v>
      </c>
      <c r="AL54" s="49">
        <f>kWh_in_MMBtu*(AI54-AH54)*Elec_source_E+(AG54-AF54)*Gas_source_E</f>
        <v>-1.8893448732293852</v>
      </c>
      <c r="AM54" s="50">
        <f>(AI54-AH54)*Elec_emissions/1000+(AG54-AF54)*Gas_emissions</f>
        <v>-271.50950463335187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28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28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28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425</v>
      </c>
      <c r="F69" s="30">
        <v>37.733868327528917</v>
      </c>
      <c r="G69" s="31">
        <v>28.649323300058583</v>
      </c>
      <c r="H69" s="31">
        <v>306.48924299926097</v>
      </c>
      <c r="I69" s="30">
        <v>744</v>
      </c>
      <c r="J69" s="37">
        <f t="shared" ref="J69:J71" si="36">(G69-F69)/F69</f>
        <v>-0.24075308019354758</v>
      </c>
      <c r="K69" s="38">
        <f t="shared" si="34"/>
        <v>1.4274913948669774</v>
      </c>
      <c r="L69" s="49">
        <f>kWh_in_MMBtu*(I69-H69)*Elec_source_E+(G69-F69)*Gas_source_E</f>
        <v>-5.3788247781333851</v>
      </c>
      <c r="M69" s="50">
        <f>(I69-H69)*Elec_emissions/1000+(G69-F69)*Gas_emissions</f>
        <v>-735.42586688732558</v>
      </c>
      <c r="O69" s="16">
        <v>2</v>
      </c>
      <c r="P69" s="17" t="s">
        <v>23</v>
      </c>
      <c r="Q69" s="18">
        <v>441</v>
      </c>
      <c r="R69" s="18">
        <v>161</v>
      </c>
      <c r="S69" s="30">
        <v>57.112092282826069</v>
      </c>
      <c r="T69" s="31">
        <v>50.428302137713402</v>
      </c>
      <c r="U69" s="31">
        <v>395.62651220854593</v>
      </c>
      <c r="V69" s="30">
        <v>566.20144018049564</v>
      </c>
      <c r="W69" s="37">
        <f t="shared" ref="W69:W71" si="37">(T69-S69)/S69</f>
        <v>-0.11702933438357888</v>
      </c>
      <c r="X69" s="38">
        <f t="shared" si="35"/>
        <v>0.43115140848304634</v>
      </c>
      <c r="Y69" s="49">
        <f>kWh_in_MMBtu*(V69-U69)*Elec_source_E+(T69-S69)*Gas_source_E</f>
        <v>-5.5217938879402766</v>
      </c>
      <c r="Z69" s="50">
        <f>(V69-U69)*Elec_emissions/1000+(T69-S69)*Gas_emissions</f>
        <v>-748.59069511083021</v>
      </c>
      <c r="AB69" s="16">
        <v>2</v>
      </c>
      <c r="AC69" s="17" t="s">
        <v>23</v>
      </c>
      <c r="AD69" s="18">
        <v>374</v>
      </c>
      <c r="AE69" s="18">
        <v>264</v>
      </c>
      <c r="AF69" s="30">
        <v>25.916087809336368</v>
      </c>
      <c r="AG69" s="31">
        <v>15.367446054367601</v>
      </c>
      <c r="AH69" s="31">
        <v>252.12901442844745</v>
      </c>
      <c r="AI69" s="30">
        <v>1373.5214175986098</v>
      </c>
      <c r="AJ69" s="37">
        <f t="shared" ref="AJ69:AK71" si="38">(AG69-AF69)/AF69</f>
        <v>-0.40703063797957106</v>
      </c>
      <c r="AK69" s="38">
        <f t="shared" si="38"/>
        <v>15.40669591657942</v>
      </c>
      <c r="AL69" s="49">
        <f>kWh_in_MMBtu*(AI69-AH69)*Elec_source_E+(AG69-AF69)*Gas_source_E</f>
        <v>9.5814546979749338E-2</v>
      </c>
      <c r="AM69" s="50">
        <f>(AI69-AH69)*Elec_emissions/1000+(AG69-AF69)*Gas_emissions</f>
        <v>-12.772796272847927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BM71"/>
  <sheetViews>
    <sheetView workbookViewId="0">
      <selection activeCell="L29" sqref="L29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67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29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29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29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29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4423</v>
      </c>
      <c r="F9" s="30">
        <v>37.303491251068593</v>
      </c>
      <c r="G9" s="31">
        <v>27.781866867594662</v>
      </c>
      <c r="H9" s="31">
        <v>307.59073799881389</v>
      </c>
      <c r="I9" s="30">
        <v>1113.9645850136853</v>
      </c>
      <c r="J9" s="37">
        <f t="shared" ref="J9:J11" si="2">(G9-F9)/F9</f>
        <v>-0.25524754022054641</v>
      </c>
      <c r="K9" s="38">
        <f t="shared" ref="K9:K11" si="3">(I9-H9)/H9</f>
        <v>2.6215803904276886</v>
      </c>
      <c r="L9" s="49">
        <f>kWh_in_MMBtu*(I9-H9)*Elec_source_E+(G9-F9)*Gas_source_E</f>
        <v>-2.0416453891760149</v>
      </c>
      <c r="M9" s="50">
        <f>(I9-H9)*Elec_emissions/1000+(G9-F9)*Gas_emissions</f>
        <v>-293.81769057447309</v>
      </c>
      <c r="N9" s="6"/>
      <c r="O9" s="16">
        <v>2</v>
      </c>
      <c r="P9" s="17" t="s">
        <v>23</v>
      </c>
      <c r="Q9" s="18">
        <v>7241</v>
      </c>
      <c r="R9" s="18">
        <v>4051</v>
      </c>
      <c r="S9" s="30">
        <v>35.580504114800917</v>
      </c>
      <c r="T9" s="31">
        <v>26.420336582045127</v>
      </c>
      <c r="U9" s="31">
        <v>299.70465772161276</v>
      </c>
      <c r="V9" s="30">
        <v>1075.0288880280734</v>
      </c>
      <c r="W9" s="37">
        <f t="shared" ref="W9:W11" si="4">(T9-S9)/S9</f>
        <v>-0.25744906545450846</v>
      </c>
      <c r="X9" s="38">
        <f t="shared" si="0"/>
        <v>2.5869608974400311</v>
      </c>
      <c r="Y9" s="49">
        <f>kWh_in_MMBtu*(V9-U9)*Elec_source_E+(T9-S9)*Gas_source_E</f>
        <v>-1.9686727085342142</v>
      </c>
      <c r="Z9" s="50">
        <f>(V9-U9)*Elec_emissions/1000+(T9-S9)*Gas_emissions</f>
        <v>-283.26497787282074</v>
      </c>
      <c r="AA9" s="6"/>
      <c r="AB9" s="16">
        <v>2</v>
      </c>
      <c r="AC9" s="17" t="s">
        <v>23</v>
      </c>
      <c r="AD9" s="18">
        <v>2476</v>
      </c>
      <c r="AE9" s="18">
        <v>259</v>
      </c>
      <c r="AF9" s="30">
        <v>39.142268009293169</v>
      </c>
      <c r="AG9" s="31">
        <v>24.574741810785667</v>
      </c>
      <c r="AH9" s="31">
        <v>292.21357385975915</v>
      </c>
      <c r="AI9" s="30">
        <v>1956.3179564852023</v>
      </c>
      <c r="AJ9" s="37">
        <f t="shared" ref="AJ9:AJ11" si="5">(AG9-AF9)/AF9</f>
        <v>-0.37216867952181193</v>
      </c>
      <c r="AK9" s="38">
        <f t="shared" si="1"/>
        <v>5.6948223200065646</v>
      </c>
      <c r="AL9" s="49">
        <f>kWh_in_MMBtu*(AI9-AH9)*Elec_source_E+(AG9-AF9)*Gas_source_E</f>
        <v>1.3262125418655071</v>
      </c>
      <c r="AM9" s="50">
        <f>(AI9-AH9)*Elec_emissions/1000+(AG9-AF9)*Gas_emissions</f>
        <v>140.72639915193031</v>
      </c>
      <c r="AO9" s="16">
        <v>2</v>
      </c>
      <c r="AP9" s="17" t="s">
        <v>23</v>
      </c>
      <c r="AQ9" s="18">
        <v>211</v>
      </c>
      <c r="AR9" s="18">
        <v>103</v>
      </c>
      <c r="AS9" s="30">
        <v>94.531233699671503</v>
      </c>
      <c r="AT9" s="31">
        <v>83.701204024341635</v>
      </c>
      <c r="AU9" s="31">
        <v>629.08407847009323</v>
      </c>
      <c r="AV9" s="30">
        <v>583.75365153977043</v>
      </c>
      <c r="AW9" s="37">
        <f t="shared" ref="AW9:AX11" si="6">(AT9-AS9)/AS9</f>
        <v>-0.1145656229319633</v>
      </c>
      <c r="AX9" s="38">
        <f t="shared" si="6"/>
        <v>6.515830695662939</v>
      </c>
      <c r="AY9" s="49">
        <f>kWh_in_MMBtu*(AV9-AU9)*Elec_source_E+(AT9-AS9)*Gas_source_E</f>
        <v>-12.273393847836033</v>
      </c>
      <c r="AZ9" s="50">
        <f>(AV9-AU9)*Elec_emissions/1000+(AT9-AS9)*Gas_emissions</f>
        <v>-1654.1805097657352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98.215514894491974</v>
      </c>
      <c r="BG9" s="31">
        <v>86.433151800565554</v>
      </c>
      <c r="BH9" s="31">
        <v>589.1290026404032</v>
      </c>
      <c r="BI9" s="30">
        <v>531.03572755370328</v>
      </c>
      <c r="BJ9" s="37">
        <f t="shared" ref="BJ9:BK11" si="7">(BG9-BF9)/BF9</f>
        <v>-0.11996437738562614</v>
      </c>
      <c r="BK9" s="38">
        <f t="shared" si="7"/>
        <v>5.816007404193126</v>
      </c>
      <c r="BL9" s="49">
        <f>kWh_in_MMBtu*(BI9-BH9)*Elec_source_E+(BG9-BF9)*Gas_source_E</f>
        <v>-13.443389606972426</v>
      </c>
      <c r="BM9" s="50">
        <f>(BI9-BH9)*Elec_emissions/1000+(BG9-BF9)*Gas_emissions</f>
        <v>-1811.6764922610841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29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29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29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29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29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1712</v>
      </c>
      <c r="F24" s="30">
        <v>52.468469973126105</v>
      </c>
      <c r="G24" s="31">
        <v>43.075345454836501</v>
      </c>
      <c r="H24" s="31">
        <v>363.67935282887527</v>
      </c>
      <c r="I24" s="30">
        <v>991.89260223658744</v>
      </c>
      <c r="J24" s="37">
        <f t="shared" ref="J24:J26" si="13">(G24-F24)/F24</f>
        <v>-0.17902417438703055</v>
      </c>
      <c r="K24" s="38">
        <f t="shared" si="8"/>
        <v>1.7273822242620136</v>
      </c>
      <c r="L24" s="49">
        <f>kWh_in_MMBtu*(I24-H24)*Elec_source_E+(G24-F24)*Gas_source_E</f>
        <v>-3.7435445077285561</v>
      </c>
      <c r="M24" s="50">
        <f>(I24-H24)*Elec_emissions/1000+(G24-F24)*Gas_emissions</f>
        <v>-519.25765395083533</v>
      </c>
      <c r="N24" s="6"/>
      <c r="O24" s="16">
        <v>2</v>
      </c>
      <c r="P24" s="17" t="s">
        <v>23</v>
      </c>
      <c r="Q24" s="18">
        <v>3779</v>
      </c>
      <c r="R24" s="18">
        <v>1436</v>
      </c>
      <c r="S24" s="30">
        <v>51.212078674805191</v>
      </c>
      <c r="T24" s="31">
        <v>42.677745818818025</v>
      </c>
      <c r="U24" s="31">
        <v>360.03515492014958</v>
      </c>
      <c r="V24" s="30">
        <v>877.60167786573686</v>
      </c>
      <c r="W24" s="37">
        <f t="shared" ref="W24:W26" si="14">(T24-S24)/S24</f>
        <v>-0.16664687465978223</v>
      </c>
      <c r="X24" s="38">
        <f t="shared" si="9"/>
        <v>1.4375444060743896</v>
      </c>
      <c r="Y24" s="49">
        <f>kWh_in_MMBtu*(V24-U24)*Elec_source_E+(T24-S24)*Gas_source_E</f>
        <v>-3.9514142231472373</v>
      </c>
      <c r="Z24" s="50">
        <f>(V24-U24)*Elec_emissions/1000+(T24-S24)*Gas_emissions</f>
        <v>-544.756200262535</v>
      </c>
      <c r="AA24" s="6"/>
      <c r="AB24" s="16">
        <v>2</v>
      </c>
      <c r="AC24" s="17" t="s">
        <v>23</v>
      </c>
      <c r="AD24" s="18">
        <v>1341</v>
      </c>
      <c r="AE24" s="18">
        <v>214</v>
      </c>
      <c r="AF24" s="30">
        <v>41.997764607799468</v>
      </c>
      <c r="AG24" s="31">
        <v>27.970697162688563</v>
      </c>
      <c r="AH24" s="31">
        <v>301.38221615151315</v>
      </c>
      <c r="AI24" s="30">
        <v>1861.2974384144138</v>
      </c>
      <c r="AJ24" s="37">
        <f t="shared" ref="AJ24:AJ26" si="15">(AG24-AF24)/AF24</f>
        <v>-0.33399557276688763</v>
      </c>
      <c r="AK24" s="38">
        <f t="shared" si="10"/>
        <v>5.1758701697205929</v>
      </c>
      <c r="AL24" s="49">
        <f>kWh_in_MMBtu*(AI24-AH24)*Elec_source_E+(AG24-AF24)*Gas_source_E</f>
        <v>0.83812333810027972</v>
      </c>
      <c r="AM24" s="50">
        <f>(AI24-AH24)*Elec_emissions/1000+(AG24-AF24)*Gas_emissions</f>
        <v>77.288821380038826</v>
      </c>
      <c r="AO24" s="16">
        <v>2</v>
      </c>
      <c r="AP24" s="17" t="s">
        <v>23</v>
      </c>
      <c r="AQ24" s="18">
        <v>133</v>
      </c>
      <c r="AR24" s="18">
        <v>52</v>
      </c>
      <c r="AS24" s="30">
        <v>121.4576700376463</v>
      </c>
      <c r="AT24" s="31">
        <v>107.87860984685344</v>
      </c>
      <c r="AU24" s="31">
        <v>677.33625567060813</v>
      </c>
      <c r="AV24" s="30">
        <v>658.7714714927049</v>
      </c>
      <c r="AW24" s="37">
        <f t="shared" ref="AW24:AW26" si="16">(AT24-AS24)/AS24</f>
        <v>-0.11180076306900975</v>
      </c>
      <c r="AX24" s="38">
        <f t="shared" si="11"/>
        <v>-2.7408519804573053E-2</v>
      </c>
      <c r="AY24" s="49">
        <f>kWh_in_MMBtu*(AV24-AU24)*Elec_source_E+(AT24-AS24)*Gas_source_E</f>
        <v>-14.993112905299132</v>
      </c>
      <c r="AZ24" s="50">
        <f>(AV24-AU24)*Elec_emissions/1000+(AT24-AS24)*Gas_emissions</f>
        <v>-2021.5815930681267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98.215514894491974</v>
      </c>
      <c r="BG24" s="31">
        <v>86.433151800565554</v>
      </c>
      <c r="BH24" s="31">
        <v>589.1290026404032</v>
      </c>
      <c r="BI24" s="30">
        <v>531.03572755370328</v>
      </c>
      <c r="BJ24" s="37">
        <f t="shared" ref="BJ24:BJ26" si="17">(BG24-BF24)/BF24</f>
        <v>-0.11996437738562614</v>
      </c>
      <c r="BK24" s="38">
        <f t="shared" si="12"/>
        <v>-9.8608750929479044E-2</v>
      </c>
      <c r="BL24" s="49">
        <f>kWh_in_MMBtu*(BI24-BH24)*Elec_source_E+(BG24-BF24)*Gas_source_E</f>
        <v>-13.443389606972426</v>
      </c>
      <c r="BM24" s="50">
        <f>(BI24-BH24)*Elec_emissions/1000+(BG24-BF24)*Gas_emissions</f>
        <v>-1811.6764922610841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29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29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29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29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29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2711</v>
      </c>
      <c r="F39" s="30">
        <v>27.726787609547934</v>
      </c>
      <c r="G39" s="31">
        <v>18.124015395312018</v>
      </c>
      <c r="H39" s="31">
        <v>272.17070532118095</v>
      </c>
      <c r="I39" s="30">
        <v>1191.0531997368073</v>
      </c>
      <c r="J39" s="37">
        <f t="shared" ref="J39:J41" si="23">(G39-F39)/F39</f>
        <v>-0.34633554919752502</v>
      </c>
      <c r="K39" s="38">
        <f t="shared" si="18"/>
        <v>3.3761256316372443</v>
      </c>
      <c r="L39" s="49">
        <f>kWh_in_MMBtu*(I39-H39)*Elec_source_E+(G39-F39)*Gas_source_E</f>
        <v>-0.9668938985962825</v>
      </c>
      <c r="M39" s="50">
        <f>(I39-H39)*Elec_emissions/1000+(G39-F39)*Gas_emissions</f>
        <v>-151.45206265108959</v>
      </c>
      <c r="N39" s="6"/>
      <c r="O39" s="16">
        <v>2</v>
      </c>
      <c r="P39" s="17" t="s">
        <v>23</v>
      </c>
      <c r="Q39" s="18">
        <v>3462</v>
      </c>
      <c r="R39" s="18">
        <v>2615</v>
      </c>
      <c r="S39" s="30">
        <v>26.996587836343455</v>
      </c>
      <c r="T39" s="31">
        <v>17.492749712444343</v>
      </c>
      <c r="U39" s="31">
        <v>266.57479386803834</v>
      </c>
      <c r="V39" s="30">
        <v>1183.4439831688435</v>
      </c>
      <c r="W39" s="37">
        <f t="shared" ref="W39:W41" si="24">(T39-S39)/S39</f>
        <v>-0.35203849395755177</v>
      </c>
      <c r="X39" s="38">
        <f t="shared" si="19"/>
        <v>3.4394444275728482</v>
      </c>
      <c r="Y39" s="49">
        <f>kWh_in_MMBtu*(V39-U39)*Elec_source_E+(T39-S39)*Gas_source_E</f>
        <v>-0.8798708672400597</v>
      </c>
      <c r="Z39" s="50">
        <f>(V39-U39)*Elec_emissions/1000+(T39-S39)*Gas_emissions</f>
        <v>-139.66979800604508</v>
      </c>
      <c r="AA39" s="6"/>
      <c r="AB39" s="16">
        <v>2</v>
      </c>
      <c r="AC39" s="17" t="s">
        <v>23</v>
      </c>
      <c r="AD39" s="18">
        <v>1135</v>
      </c>
      <c r="AE39" s="18">
        <v>45</v>
      </c>
      <c r="AF39" s="30">
        <v>25.562795296396441</v>
      </c>
      <c r="AG39" s="31">
        <v>8.4250874706252041</v>
      </c>
      <c r="AH39" s="31">
        <v>248.6115860723063</v>
      </c>
      <c r="AI39" s="30">
        <v>2408.1933090885077</v>
      </c>
      <c r="AJ39" s="37">
        <f t="shared" ref="AJ39:AJ41" si="25">(AG39-AF39)/AF39</f>
        <v>-0.67041603342131839</v>
      </c>
      <c r="AK39" s="38">
        <f t="shared" si="20"/>
        <v>8.6865691061884291</v>
      </c>
      <c r="AL39" s="49">
        <f>kWh_in_MMBtu*(AI39-AH39)*Elec_source_E+(AG39-AF39)*Gas_source_E</f>
        <v>3.6473478664380323</v>
      </c>
      <c r="AM39" s="50">
        <f>(AI39-AH39)*Elec_emissions/1000+(AG39-AF39)*Gas_emissions</f>
        <v>442.40732455604712</v>
      </c>
      <c r="AO39" s="16">
        <v>2</v>
      </c>
      <c r="AP39" s="17" t="s">
        <v>23</v>
      </c>
      <c r="AQ39" s="18">
        <v>78</v>
      </c>
      <c r="AR39" s="18">
        <v>51</v>
      </c>
      <c r="AS39" s="30">
        <v>67.076828021736389</v>
      </c>
      <c r="AT39" s="31">
        <v>59.049731420996267</v>
      </c>
      <c r="AU39" s="31">
        <v>579.88578014799907</v>
      </c>
      <c r="AV39" s="30">
        <v>507.26489394069944</v>
      </c>
      <c r="AW39" s="37">
        <f t="shared" ref="AW39:AW41" si="26">(AT39-AS39)/AS39</f>
        <v>-0.11967018771577757</v>
      </c>
      <c r="AX39" s="38">
        <f t="shared" si="21"/>
        <v>-0.12523308674471248</v>
      </c>
      <c r="AY39" s="49">
        <f>kWh_in_MMBtu*(AV39-AU39)*Elec_source_E+(AT39-AS39)*Gas_source_E</f>
        <v>-9.5003469657167621</v>
      </c>
      <c r="AZ39" s="50">
        <f>(AV39-AU39)*Elec_emissions/1000+(AT39-AS39)*Gas_emissions</f>
        <v>-1279.5754836534888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7">(BG39-BF39)/BF39</f>
        <v>#DIV/0!</v>
      </c>
      <c r="BK39" s="38" t="e">
        <f t="shared" si="22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29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29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29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646</v>
      </c>
      <c r="F54" s="30">
        <v>38.560040964618004</v>
      </c>
      <c r="G54" s="31">
        <v>29.733752665543495</v>
      </c>
      <c r="H54" s="31">
        <v>311.32610165122048</v>
      </c>
      <c r="I54" s="30">
        <v>1368.9885383529331</v>
      </c>
      <c r="J54" s="37">
        <f t="shared" ref="J54:J56" si="31">(G54-F54)/F54</f>
        <v>-0.22889727495811926</v>
      </c>
      <c r="K54" s="38">
        <f t="shared" si="28"/>
        <v>3.3972815998788781</v>
      </c>
      <c r="L54" s="49">
        <f>kWh_in_MMBtu*(I54-H54)*Elec_source_E+(G54-F54)*Gas_source_E</f>
        <v>1.3142894435139514</v>
      </c>
      <c r="M54" s="50">
        <f>(I54-H54)*Elec_emissions/1000+(G54-F54)*Gas_emissions</f>
        <v>153.0138857287759</v>
      </c>
      <c r="O54" s="16">
        <v>2</v>
      </c>
      <c r="P54" s="17" t="s">
        <v>23</v>
      </c>
      <c r="Q54" s="18">
        <v>794</v>
      </c>
      <c r="R54" s="18">
        <v>258</v>
      </c>
      <c r="S54" s="30">
        <v>55.123043620302653</v>
      </c>
      <c r="T54" s="31">
        <v>46.084921665576935</v>
      </c>
      <c r="U54" s="31">
        <v>376.7670740355328</v>
      </c>
      <c r="V54" s="30">
        <v>951.47735175409241</v>
      </c>
      <c r="W54" s="37">
        <f t="shared" ref="W54:W56" si="32">(T54-S54)/S54</f>
        <v>-0.16396267987272095</v>
      </c>
      <c r="X54" s="38">
        <f t="shared" si="29"/>
        <v>1.5253728824094615</v>
      </c>
      <c r="Y54" s="49">
        <f>kWh_in_MMBtu*(V54-U54)*Elec_source_E+(T54-S54)*Gas_source_E</f>
        <v>-3.9097473917967775</v>
      </c>
      <c r="Z54" s="50">
        <f>(V54-U54)*Elec_emissions/1000+(T54-S54)*Gas_emissions</f>
        <v>-540.4462524814478</v>
      </c>
      <c r="AB54" s="16">
        <v>2</v>
      </c>
      <c r="AC54" s="17" t="s">
        <v>23</v>
      </c>
      <c r="AD54" s="18">
        <v>661</v>
      </c>
      <c r="AE54" s="18">
        <v>388</v>
      </c>
      <c r="AF54" s="30">
        <v>27.546497961611266</v>
      </c>
      <c r="AG54" s="31">
        <v>18.861068124284177</v>
      </c>
      <c r="AH54" s="31">
        <v>267.8112282616521</v>
      </c>
      <c r="AI54" s="30">
        <v>1014.56439863832</v>
      </c>
      <c r="AJ54" s="37">
        <f t="shared" ref="AJ54:AJ56" si="33">(AG54-AF54)/AF54</f>
        <v>-0.31530069083304468</v>
      </c>
      <c r="AK54" s="38">
        <f t="shared" si="30"/>
        <v>2.7883564674408965</v>
      </c>
      <c r="AL54" s="49">
        <f>kWh_in_MMBtu*(AI54-AH54)*Elec_source_E+(AG54-AF54)*Gas_source_E</f>
        <v>-1.7465986434963261</v>
      </c>
      <c r="AM54" s="50">
        <f>(AI54-AH54)*Elec_emissions/1000+(AG54-AF54)*Gas_emissions</f>
        <v>-252.66088823251971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29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29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29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436</v>
      </c>
      <c r="F69" s="30">
        <v>39.356639171798143</v>
      </c>
      <c r="G69" s="31">
        <v>30.331787228110919</v>
      </c>
      <c r="H69" s="31">
        <v>313.35878085052224</v>
      </c>
      <c r="I69" s="30">
        <v>744</v>
      </c>
      <c r="J69" s="37">
        <f t="shared" ref="J69:J71" si="36">(G69-F69)/F69</f>
        <v>-0.22930951762146851</v>
      </c>
      <c r="K69" s="38">
        <f t="shared" si="34"/>
        <v>1.374275257200791</v>
      </c>
      <c r="L69" s="49">
        <f>kWh_in_MMBtu*(I69-H69)*Elec_source_E+(G69-F69)*Gas_source_E</f>
        <v>-5.3847819862077175</v>
      </c>
      <c r="M69" s="50">
        <f>(I69-H69)*Elec_emissions/1000+(G69-F69)*Gas_emissions</f>
        <v>-736.07186778042808</v>
      </c>
      <c r="O69" s="16">
        <v>2</v>
      </c>
      <c r="P69" s="17" t="s">
        <v>23</v>
      </c>
      <c r="Q69" s="18">
        <v>441</v>
      </c>
      <c r="R69" s="18">
        <v>172</v>
      </c>
      <c r="S69" s="30">
        <v>59.913230779184033</v>
      </c>
      <c r="T69" s="31">
        <v>53.052020441410967</v>
      </c>
      <c r="U69" s="31">
        <v>406.81731294976095</v>
      </c>
      <c r="V69" s="30">
        <v>567.05190618175152</v>
      </c>
      <c r="W69" s="37">
        <f t="shared" ref="W69:W71" si="37">(T69-S69)/S69</f>
        <v>-0.11451911787332444</v>
      </c>
      <c r="X69" s="38">
        <f t="shared" si="35"/>
        <v>0.39387358436187891</v>
      </c>
      <c r="Y69" s="49">
        <f>kWh_in_MMBtu*(V69-U69)*Elec_source_E+(T69-S69)*Gas_source_E</f>
        <v>-5.8220883873723119</v>
      </c>
      <c r="Z69" s="50">
        <f>(V69-U69)*Elec_emissions/1000+(T69-S69)*Gas_emissions</f>
        <v>-788.85219849428881</v>
      </c>
      <c r="AB69" s="16">
        <v>2</v>
      </c>
      <c r="AC69" s="17" t="s">
        <v>23</v>
      </c>
      <c r="AD69" s="18">
        <v>374</v>
      </c>
      <c r="AE69" s="18">
        <v>264</v>
      </c>
      <c r="AF69" s="30">
        <v>25.963708276077071</v>
      </c>
      <c r="AG69" s="31">
        <v>15.529211043688171</v>
      </c>
      <c r="AH69" s="31">
        <v>252.46913114950303</v>
      </c>
      <c r="AI69" s="30">
        <v>1373.2136583451763</v>
      </c>
      <c r="AJ69" s="37">
        <f t="shared" ref="AJ69:AK71" si="38">(AG69-AF69)/AF69</f>
        <v>-0.40188778588316032</v>
      </c>
      <c r="AK69" s="38">
        <f t="shared" si="38"/>
        <v>15.25769206428029</v>
      </c>
      <c r="AL69" s="49">
        <f>kWh_in_MMBtu*(AI69-AH69)*Elec_source_E+(AG69-AF69)*Gas_source_E</f>
        <v>0.21353382670319654</v>
      </c>
      <c r="AM69" s="50">
        <f>(AI69-AH69)*Elec_emissions/1000+(AG69-AF69)*Gas_emissions</f>
        <v>3.1179514349782949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BM71"/>
  <sheetViews>
    <sheetView workbookViewId="0">
      <selection activeCell="L16" sqref="L1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68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30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30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30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30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4694</v>
      </c>
      <c r="F9" s="30">
        <v>37.80273800196327</v>
      </c>
      <c r="G9" s="31">
        <v>27.896168017103061</v>
      </c>
      <c r="H9" s="31">
        <v>310.12043179460852</v>
      </c>
      <c r="I9" s="30">
        <v>1189.9260030881669</v>
      </c>
      <c r="J9" s="37">
        <f t="shared" ref="J9:J11" si="2">(G9-F9)/F9</f>
        <v>-0.2620595890262159</v>
      </c>
      <c r="K9" s="38">
        <f t="shared" ref="K9:K11" si="3">(I9-H9)/H9</f>
        <v>2.8369803505118618</v>
      </c>
      <c r="L9" s="49">
        <f>kWh_in_MMBtu*(I9-H9)*Elec_source_E+(G9-F9)*Gas_source_E</f>
        <v>-1.7020413439358126</v>
      </c>
      <c r="M9" s="50">
        <f>(I9-H9)*Elec_emissions/1000+(G9-F9)*Gas_emissions</f>
        <v>-249.70042730246473</v>
      </c>
      <c r="N9" s="6"/>
      <c r="O9" s="16">
        <v>2</v>
      </c>
      <c r="P9" s="17" t="s">
        <v>23</v>
      </c>
      <c r="Q9" s="18">
        <v>7241</v>
      </c>
      <c r="R9" s="18">
        <v>3922</v>
      </c>
      <c r="S9" s="30">
        <v>35.545685893253392</v>
      </c>
      <c r="T9" s="31">
        <v>26.145027710608257</v>
      </c>
      <c r="U9" s="31">
        <v>300.23661684585863</v>
      </c>
      <c r="V9" s="30">
        <v>1112.1515303851679</v>
      </c>
      <c r="W9" s="37">
        <f t="shared" ref="W9:W11" si="4">(T9-S9)/S9</f>
        <v>-0.26446692324002641</v>
      </c>
      <c r="X9" s="38">
        <f t="shared" si="0"/>
        <v>2.7042501413348461</v>
      </c>
      <c r="Y9" s="49">
        <f>kWh_in_MMBtu*(V9-U9)*Elec_source_E+(T9-S9)*Gas_source_E</f>
        <v>-1.8525043392386209</v>
      </c>
      <c r="Z9" s="50">
        <f>(V9-U9)*Elec_emissions/1000+(T9-S9)*Gas_emissions</f>
        <v>-268.43664042102591</v>
      </c>
      <c r="AA9" s="6"/>
      <c r="AB9" s="16">
        <v>2</v>
      </c>
      <c r="AC9" s="17" t="s">
        <v>23</v>
      </c>
      <c r="AD9" s="18">
        <v>2476</v>
      </c>
      <c r="AE9" s="18">
        <v>659</v>
      </c>
      <c r="AF9" s="30">
        <v>41.463979218269223</v>
      </c>
      <c r="AG9" s="31">
        <v>28.707524216636347</v>
      </c>
      <c r="AH9" s="31">
        <v>314.86922288714698</v>
      </c>
      <c r="AI9" s="30">
        <v>1757.5377434614477</v>
      </c>
      <c r="AJ9" s="37">
        <f t="shared" ref="AJ9:AJ11" si="5">(AG9-AF9)/AF9</f>
        <v>-0.3076514903328989</v>
      </c>
      <c r="AK9" s="38">
        <f t="shared" si="1"/>
        <v>4.5818022712603161</v>
      </c>
      <c r="AL9" s="49">
        <f>kWh_in_MMBtu*(AI9-AH9)*Elec_source_E+(AG9-AF9)*Gas_source_E</f>
        <v>1.0109025545711177</v>
      </c>
      <c r="AM9" s="50">
        <f>(AI9-AH9)*Elec_emissions/1000+(AG9-AF9)*Gas_emissions</f>
        <v>103.27672387556322</v>
      </c>
      <c r="AO9" s="16">
        <v>2</v>
      </c>
      <c r="AP9" s="17" t="s">
        <v>23</v>
      </c>
      <c r="AQ9" s="18">
        <v>211</v>
      </c>
      <c r="AR9" s="18">
        <v>103</v>
      </c>
      <c r="AS9" s="30">
        <v>94.531233699671503</v>
      </c>
      <c r="AT9" s="31">
        <v>83.701204024341635</v>
      </c>
      <c r="AU9" s="31">
        <v>629.08407847009323</v>
      </c>
      <c r="AV9" s="30">
        <v>583.75365153977043</v>
      </c>
      <c r="AW9" s="37">
        <f t="shared" ref="AW9:AX11" si="6">(AT9-AS9)/AS9</f>
        <v>-0.1145656229319633</v>
      </c>
      <c r="AX9" s="38">
        <f t="shared" si="6"/>
        <v>6.515830695662939</v>
      </c>
      <c r="AY9" s="49">
        <f>kWh_in_MMBtu*(AV9-AU9)*Elec_source_E+(AT9-AS9)*Gas_source_E</f>
        <v>-12.273393847836033</v>
      </c>
      <c r="AZ9" s="50">
        <f>(AV9-AU9)*Elec_emissions/1000+(AT9-AS9)*Gas_emissions</f>
        <v>-1654.1805097657352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97.439273197037522</v>
      </c>
      <c r="BG9" s="31">
        <v>86.433151800565554</v>
      </c>
      <c r="BH9" s="31">
        <v>588.2817609383219</v>
      </c>
      <c r="BI9" s="30">
        <v>531.03572755370328</v>
      </c>
      <c r="BJ9" s="37">
        <f t="shared" ref="BJ9:BK11" si="7">(BG9-BF9)/BF9</f>
        <v>-0.11295364831196823</v>
      </c>
      <c r="BK9" s="38">
        <f t="shared" si="7"/>
        <v>5.8062051271219826</v>
      </c>
      <c r="BL9" s="49">
        <f>kWh_in_MMBtu*(BI9-BH9)*Elec_source_E+(BG9-BF9)*Gas_source_E</f>
        <v>-12.588526707624013</v>
      </c>
      <c r="BM9" s="50">
        <f>(BI9-BH9)*Elec_emissions/1000+(BG9-BF9)*Gas_emissions</f>
        <v>-1696.4070554650455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30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30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30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30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30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1874</v>
      </c>
      <c r="F24" s="30">
        <v>52.769150908756039</v>
      </c>
      <c r="G24" s="31">
        <v>42.459957867881563</v>
      </c>
      <c r="H24" s="31">
        <v>366.08177047621086</v>
      </c>
      <c r="I24" s="30">
        <v>1188.052055149735</v>
      </c>
      <c r="J24" s="37">
        <f t="shared" ref="J24:J26" si="13">(G24-F24)/F24</f>
        <v>-0.19536401218015165</v>
      </c>
      <c r="K24" s="38">
        <f t="shared" si="8"/>
        <v>2.2453188084298188</v>
      </c>
      <c r="L24" s="49">
        <f>kWh_in_MMBtu*(I24-H24)*Elec_source_E+(G24-F24)*Gas_source_E</f>
        <v>-2.7388470225010462</v>
      </c>
      <c r="M24" s="50">
        <f>(I24-H24)*Elec_emissions/1000+(G24-F24)*Gas_emissions</f>
        <v>-388.20132860727699</v>
      </c>
      <c r="N24" s="6"/>
      <c r="O24" s="16">
        <v>2</v>
      </c>
      <c r="P24" s="17" t="s">
        <v>23</v>
      </c>
      <c r="Q24" s="18">
        <v>3779</v>
      </c>
      <c r="R24" s="18">
        <v>1314</v>
      </c>
      <c r="S24" s="30">
        <v>52.538005795567791</v>
      </c>
      <c r="T24" s="31">
        <v>43.30402478268622</v>
      </c>
      <c r="U24" s="31">
        <v>366.7284428644798</v>
      </c>
      <c r="V24" s="30">
        <v>999.78601314102775</v>
      </c>
      <c r="W24" s="37">
        <f t="shared" ref="W24:W26" si="14">(T24-S24)/S24</f>
        <v>-0.17575811782449816</v>
      </c>
      <c r="X24" s="38">
        <f t="shared" si="9"/>
        <v>1.7262298100790807</v>
      </c>
      <c r="Y24" s="49">
        <f>kWh_in_MMBtu*(V24-U24)*Elec_source_E+(T24-S24)*Gas_source_E</f>
        <v>-3.5199936987753508</v>
      </c>
      <c r="Z24" s="50">
        <f>(V24-U24)*Elec_emissions/1000+(T24-S24)*Gas_emissions</f>
        <v>-489.22005701633304</v>
      </c>
      <c r="AA24" s="6"/>
      <c r="AB24" s="16">
        <v>2</v>
      </c>
      <c r="AC24" s="17" t="s">
        <v>23</v>
      </c>
      <c r="AD24" s="18">
        <v>1341</v>
      </c>
      <c r="AE24" s="18">
        <v>498</v>
      </c>
      <c r="AF24" s="30">
        <v>45.30975424438688</v>
      </c>
      <c r="AG24" s="31">
        <v>32.518982429554711</v>
      </c>
      <c r="AH24" s="31">
        <v>327.41317478762738</v>
      </c>
      <c r="AI24" s="30">
        <v>1753.2615588155265</v>
      </c>
      <c r="AJ24" s="37">
        <f t="shared" ref="AJ24:AJ26" si="15">(AG24-AF24)/AF24</f>
        <v>-0.28229620813749462</v>
      </c>
      <c r="AK24" s="38">
        <f t="shared" si="10"/>
        <v>4.3548900710936831</v>
      </c>
      <c r="AL24" s="49">
        <f>kWh_in_MMBtu*(AI24-AH24)*Elec_source_E+(AG24-AF24)*Gas_source_E</f>
        <v>0.79959746621610783</v>
      </c>
      <c r="AM24" s="50">
        <f>(AI24-AH24)*Elec_emissions/1000+(AG24-AF24)*Gas_emissions</f>
        <v>75.165017075532205</v>
      </c>
      <c r="AO24" s="16">
        <v>2</v>
      </c>
      <c r="AP24" s="17" t="s">
        <v>23</v>
      </c>
      <c r="AQ24" s="18">
        <v>133</v>
      </c>
      <c r="AR24" s="18">
        <v>52</v>
      </c>
      <c r="AS24" s="30">
        <v>121.4576700376463</v>
      </c>
      <c r="AT24" s="31">
        <v>107.87860984685344</v>
      </c>
      <c r="AU24" s="31">
        <v>677.33625567060813</v>
      </c>
      <c r="AV24" s="30">
        <v>658.7714714927049</v>
      </c>
      <c r="AW24" s="37">
        <f t="shared" ref="AW24:AW26" si="16">(AT24-AS24)/AS24</f>
        <v>-0.11180076306900975</v>
      </c>
      <c r="AX24" s="38">
        <f t="shared" si="11"/>
        <v>-2.7408519804573053E-2</v>
      </c>
      <c r="AY24" s="49">
        <f>kWh_in_MMBtu*(AV24-AU24)*Elec_source_E+(AT24-AS24)*Gas_source_E</f>
        <v>-14.993112905299132</v>
      </c>
      <c r="AZ24" s="50">
        <f>(AV24-AU24)*Elec_emissions/1000+(AT24-AS24)*Gas_emissions</f>
        <v>-2021.5815930681267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97.439273197037522</v>
      </c>
      <c r="BG24" s="31">
        <v>86.433151800565554</v>
      </c>
      <c r="BH24" s="31">
        <v>588.2817609383219</v>
      </c>
      <c r="BI24" s="30">
        <v>531.03572755370328</v>
      </c>
      <c r="BJ24" s="37">
        <f t="shared" ref="BJ24:BJ26" si="17">(BG24-BF24)/BF24</f>
        <v>-0.11295364831196823</v>
      </c>
      <c r="BK24" s="38">
        <f t="shared" si="12"/>
        <v>-9.7310569842093991E-2</v>
      </c>
      <c r="BL24" s="49">
        <f>kWh_in_MMBtu*(BI24-BH24)*Elec_source_E+(BG24-BF24)*Gas_source_E</f>
        <v>-12.588526707624013</v>
      </c>
      <c r="BM24" s="50">
        <f>(BI24-BH24)*Elec_emissions/1000+(BG24-BF24)*Gas_emissions</f>
        <v>-1696.4070554650455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30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30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30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30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30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2820</v>
      </c>
      <c r="F39" s="30">
        <v>27.85697282915136</v>
      </c>
      <c r="G39" s="31">
        <v>18.217961570167208</v>
      </c>
      <c r="H39" s="31">
        <v>272.93193935158587</v>
      </c>
      <c r="I39" s="30">
        <v>1191.1713145905151</v>
      </c>
      <c r="J39" s="37">
        <f t="shared" ref="J39:J41" si="23">(G39-F39)/F39</f>
        <v>-0.34601790072815303</v>
      </c>
      <c r="K39" s="38">
        <f t="shared" si="18"/>
        <v>3.3643529497515869</v>
      </c>
      <c r="L39" s="49">
        <f>kWh_in_MMBtu*(I39-H39)*Elec_source_E+(G39-F39)*Gas_source_E</f>
        <v>-1.013043527754613</v>
      </c>
      <c r="M39" s="50">
        <f>(I39-H39)*Elec_emissions/1000+(G39-F39)*Gas_emissions</f>
        <v>-157.66117586800283</v>
      </c>
      <c r="N39" s="6"/>
      <c r="O39" s="16">
        <v>2</v>
      </c>
      <c r="P39" s="17" t="s">
        <v>23</v>
      </c>
      <c r="Q39" s="18">
        <v>3462</v>
      </c>
      <c r="R39" s="18">
        <v>2608</v>
      </c>
      <c r="S39" s="30">
        <v>26.984371341243719</v>
      </c>
      <c r="T39" s="31">
        <v>17.499735474139424</v>
      </c>
      <c r="U39" s="31">
        <v>266.73575051592542</v>
      </c>
      <c r="V39" s="30">
        <v>1168.7651383831726</v>
      </c>
      <c r="W39" s="37">
        <f t="shared" ref="W39:W41" si="24">(T39-S39)/S39</f>
        <v>-0.35148626392521121</v>
      </c>
      <c r="X39" s="38">
        <f t="shared" si="19"/>
        <v>3.3817341174646613</v>
      </c>
      <c r="Y39" s="49">
        <f>kWh_in_MMBtu*(V39-U39)*Elec_source_E+(T39-S39)*Gas_source_E</f>
        <v>-1.0123659119261177</v>
      </c>
      <c r="Z39" s="50">
        <f>(V39-U39)*Elec_emissions/1000+(T39-S39)*Gas_emissions</f>
        <v>-157.19836994318871</v>
      </c>
      <c r="AA39" s="6"/>
      <c r="AB39" s="16">
        <v>2</v>
      </c>
      <c r="AC39" s="17" t="s">
        <v>23</v>
      </c>
      <c r="AD39" s="18">
        <v>1135</v>
      </c>
      <c r="AE39" s="18">
        <v>161</v>
      </c>
      <c r="AF39" s="30">
        <v>29.568352118849315</v>
      </c>
      <c r="AG39" s="31">
        <v>16.918044775435391</v>
      </c>
      <c r="AH39" s="31">
        <v>276.06867601485419</v>
      </c>
      <c r="AI39" s="30">
        <v>1770.7646996954118</v>
      </c>
      <c r="AJ39" s="37">
        <f t="shared" ref="AJ39:AJ41" si="25">(AG39-AF39)/AF39</f>
        <v>-0.42783268044719919</v>
      </c>
      <c r="AK39" s="38">
        <f t="shared" si="20"/>
        <v>5.4142181041942399</v>
      </c>
      <c r="AL39" s="49">
        <f>kWh_in_MMBtu*(AI39-AH39)*Elec_source_E+(AG39-AF39)*Gas_source_E</f>
        <v>1.6645046291101959</v>
      </c>
      <c r="AM39" s="50">
        <f>(AI39-AH39)*Elec_emissions/1000+(AG39-AF39)*Gas_emissions</f>
        <v>190.23094739366979</v>
      </c>
      <c r="AO39" s="16">
        <v>2</v>
      </c>
      <c r="AP39" s="17" t="s">
        <v>23</v>
      </c>
      <c r="AQ39" s="18">
        <v>78</v>
      </c>
      <c r="AR39" s="18">
        <v>51</v>
      </c>
      <c r="AS39" s="30">
        <v>67.076828021736389</v>
      </c>
      <c r="AT39" s="31">
        <v>59.049731420996267</v>
      </c>
      <c r="AU39" s="31">
        <v>579.88578014799907</v>
      </c>
      <c r="AV39" s="30">
        <v>507.26489394069944</v>
      </c>
      <c r="AW39" s="37">
        <f t="shared" ref="AW39:AW41" si="26">(AT39-AS39)/AS39</f>
        <v>-0.11967018771577757</v>
      </c>
      <c r="AX39" s="38">
        <f t="shared" si="21"/>
        <v>-0.12523308674471248</v>
      </c>
      <c r="AY39" s="49">
        <f>kWh_in_MMBtu*(AV39-AU39)*Elec_source_E+(AT39-AS39)*Gas_source_E</f>
        <v>-9.5003469657167621</v>
      </c>
      <c r="AZ39" s="50">
        <f>(AV39-AU39)*Elec_emissions/1000+(AT39-AS39)*Gas_emissions</f>
        <v>-1279.5754836534888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7">(BG39-BF39)/BF39</f>
        <v>#DIV/0!</v>
      </c>
      <c r="BK39" s="38" t="e">
        <f t="shared" si="22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30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30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30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645</v>
      </c>
      <c r="F54" s="30">
        <v>38.020883227083296</v>
      </c>
      <c r="G54" s="31">
        <v>29.124114012251294</v>
      </c>
      <c r="H54" s="31">
        <v>308.28750829202465</v>
      </c>
      <c r="I54" s="30">
        <v>1370.1867965606737</v>
      </c>
      <c r="J54" s="37">
        <f t="shared" ref="J54:J56" si="31">(G54-F54)/F54</f>
        <v>-0.2339969106371152</v>
      </c>
      <c r="K54" s="38">
        <f t="shared" si="28"/>
        <v>3.4445096207491064</v>
      </c>
      <c r="L54" s="49">
        <f>kWh_in_MMBtu*(I54-H54)*Elec_source_E+(G54-F54)*Gas_source_E</f>
        <v>1.2812691393762705</v>
      </c>
      <c r="M54" s="50">
        <f>(I54-H54)*Elec_emissions/1000+(G54-F54)*Gas_emissions</f>
        <v>148.46360935132088</v>
      </c>
      <c r="O54" s="16">
        <v>2</v>
      </c>
      <c r="P54" s="17" t="s">
        <v>23</v>
      </c>
      <c r="Q54" s="18">
        <v>794</v>
      </c>
      <c r="R54" s="18">
        <v>247</v>
      </c>
      <c r="S54" s="30">
        <v>54.770746112380664</v>
      </c>
      <c r="T54" s="31">
        <v>44.809350588998655</v>
      </c>
      <c r="U54" s="31">
        <v>373.06571340618319</v>
      </c>
      <c r="V54" s="30">
        <v>1143.7795609066286</v>
      </c>
      <c r="W54" s="37">
        <f t="shared" ref="W54:W56" si="32">(T54-S54)/S54</f>
        <v>-0.18187438058526437</v>
      </c>
      <c r="X54" s="38">
        <f t="shared" si="29"/>
        <v>2.065893004381548</v>
      </c>
      <c r="Y54" s="49">
        <f>kWh_in_MMBtu*(V54-U54)*Elec_source_E+(T54-S54)*Gas_source_E</f>
        <v>-2.8896769712275772</v>
      </c>
      <c r="Z54" s="50">
        <f>(V54-U54)*Elec_emissions/1000+(T54-S54)*Gas_emissions</f>
        <v>-407.36817147504462</v>
      </c>
      <c r="AB54" s="16">
        <v>2</v>
      </c>
      <c r="AC54" s="17" t="s">
        <v>23</v>
      </c>
      <c r="AD54" s="18">
        <v>661</v>
      </c>
      <c r="AE54" s="18">
        <v>398</v>
      </c>
      <c r="AF54" s="30">
        <v>27.625867818368647</v>
      </c>
      <c r="AG54" s="31">
        <v>19.389808900551298</v>
      </c>
      <c r="AH54" s="31">
        <v>268.08595888700694</v>
      </c>
      <c r="AI54" s="30">
        <v>902.26875922103557</v>
      </c>
      <c r="AJ54" s="37">
        <f t="shared" ref="AJ54:AJ56" si="33">(AG54-AF54)/AF54</f>
        <v>-0.29812851389743972</v>
      </c>
      <c r="AK54" s="38">
        <f t="shared" si="30"/>
        <v>2.3655949866487576</v>
      </c>
      <c r="AL54" s="49">
        <f>kWh_in_MMBtu*(AI54-AH54)*Elec_source_E+(AG54-AF54)*Gas_source_E</f>
        <v>-2.4206251044157021</v>
      </c>
      <c r="AM54" s="50">
        <f>(AI54-AH54)*Elec_emissions/1000+(AG54-AF54)*Gas_emissions</f>
        <v>-340.98236854106347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30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30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30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427</v>
      </c>
      <c r="F69" s="30">
        <v>37.665240804281808</v>
      </c>
      <c r="G69" s="31">
        <v>29.836578644269647</v>
      </c>
      <c r="H69" s="31">
        <v>305.94384018664664</v>
      </c>
      <c r="I69" s="30">
        <v>775</v>
      </c>
      <c r="J69" s="37">
        <f t="shared" ref="J69:J71" si="36">(G69-F69)/F69</f>
        <v>-0.20784845637100491</v>
      </c>
      <c r="K69" s="38">
        <f t="shared" si="34"/>
        <v>1.533144643563332</v>
      </c>
      <c r="L69" s="49">
        <f>kWh_in_MMBtu*(I69-H69)*Elec_source_E+(G69-F69)*Gas_source_E</f>
        <v>-3.6837713404222834</v>
      </c>
      <c r="M69" s="50">
        <f>(I69-H69)*Elec_emissions/1000+(G69-F69)*Gas_emissions</f>
        <v>-507.54971995375479</v>
      </c>
      <c r="O69" s="16">
        <v>2</v>
      </c>
      <c r="P69" s="17" t="s">
        <v>23</v>
      </c>
      <c r="Q69" s="18">
        <v>441</v>
      </c>
      <c r="R69" s="18">
        <v>162</v>
      </c>
      <c r="S69" s="30">
        <v>56.964946359899749</v>
      </c>
      <c r="T69" s="31">
        <v>50.783738780240803</v>
      </c>
      <c r="U69" s="31">
        <v>394.5966062181725</v>
      </c>
      <c r="V69" s="30">
        <v>484.76441127642835</v>
      </c>
      <c r="W69" s="37">
        <f t="shared" ref="W69:W71" si="37">(T69-S69)/S69</f>
        <v>-0.10850896866656548</v>
      </c>
      <c r="X69" s="38">
        <f t="shared" si="35"/>
        <v>0.22850628626137262</v>
      </c>
      <c r="Y69" s="49">
        <f>kWh_in_MMBtu*(V69-U69)*Elec_source_E+(T69-S69)*Gas_source_E</f>
        <v>-5.805290783543275</v>
      </c>
      <c r="Z69" s="50">
        <f>(V69-U69)*Elec_emissions/1000+(T69-S69)*Gas_emissions</f>
        <v>-784.98138635297289</v>
      </c>
      <c r="AB69" s="16">
        <v>2</v>
      </c>
      <c r="AC69" s="17" t="s">
        <v>23</v>
      </c>
      <c r="AD69" s="18">
        <v>374</v>
      </c>
      <c r="AE69" s="18">
        <v>265</v>
      </c>
      <c r="AF69" s="30">
        <v>25.866930238205949</v>
      </c>
      <c r="AG69" s="31">
        <v>17.031144900770339</v>
      </c>
      <c r="AH69" s="31">
        <v>251.74856434850668</v>
      </c>
      <c r="AI69" s="30">
        <v>999.47686647394335</v>
      </c>
      <c r="AJ69" s="37">
        <f t="shared" ref="AJ69:AK71" si="38">(AG69-AF69)/AF69</f>
        <v>-0.34158615870023057</v>
      </c>
      <c r="AK69" s="38">
        <f t="shared" si="38"/>
        <v>13.781658298093618</v>
      </c>
      <c r="AL69" s="49">
        <f>kWh_in_MMBtu*(AI69-AH69)*Elec_source_E+(AG69-AF69)*Gas_source_E</f>
        <v>-1.9004044618975229</v>
      </c>
      <c r="AM69" s="50">
        <f>(AI69-AH69)*Elec_emissions/1000+(AG69-AF69)*Gas_emissions</f>
        <v>-273.4258510682107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BM71"/>
  <sheetViews>
    <sheetView workbookViewId="0">
      <selection activeCell="L14" sqref="L14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69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31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31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31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31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4454</v>
      </c>
      <c r="F9" s="30">
        <v>37.179688021998778</v>
      </c>
      <c r="G9" s="31">
        <v>27.823841844226742</v>
      </c>
      <c r="H9" s="31">
        <v>306.84516845178513</v>
      </c>
      <c r="I9" s="30">
        <v>1084.5437824217688</v>
      </c>
      <c r="J9" s="37">
        <f t="shared" ref="J9:J11" si="2">(G9-F9)/F9</f>
        <v>-0.25163864129888058</v>
      </c>
      <c r="K9" s="38">
        <f t="shared" ref="K9:K11" si="3">(I9-H9)/H9</f>
        <v>2.5344984830425452</v>
      </c>
      <c r="L9" s="49">
        <f>kWh_in_MMBtu*(I9-H9)*Elec_source_E+(G9-F9)*Gas_source_E</f>
        <v>-2.1574141912967555</v>
      </c>
      <c r="M9" s="50">
        <f>(I9-H9)*Elec_emissions/1000+(G9-F9)*Gas_emissions</f>
        <v>-308.77350893405378</v>
      </c>
      <c r="N9" s="6"/>
      <c r="O9" s="16">
        <v>2</v>
      </c>
      <c r="P9" s="17" t="s">
        <v>23</v>
      </c>
      <c r="Q9" s="18">
        <v>7241</v>
      </c>
      <c r="R9" s="18">
        <v>4072</v>
      </c>
      <c r="S9" s="30">
        <v>35.507110243509025</v>
      </c>
      <c r="T9" s="31">
        <v>26.499141193852907</v>
      </c>
      <c r="U9" s="31">
        <v>299.23535311817727</v>
      </c>
      <c r="V9" s="30">
        <v>1047.1307942222643</v>
      </c>
      <c r="W9" s="37">
        <f t="shared" ref="W9:W11" si="4">(T9-S9)/S9</f>
        <v>-0.25369479487007379</v>
      </c>
      <c r="X9" s="38">
        <f t="shared" si="0"/>
        <v>2.4993552175926221</v>
      </c>
      <c r="Y9" s="49">
        <f>kWh_in_MMBtu*(V9-U9)*Elec_source_E+(T9-S9)*Gas_source_E</f>
        <v>-2.086356694386204</v>
      </c>
      <c r="Z9" s="50">
        <f>(V9-U9)*Elec_emissions/1000+(T9-S9)*Gas_emissions</f>
        <v>-298.50764236930445</v>
      </c>
      <c r="AA9" s="6"/>
      <c r="AB9" s="16">
        <v>2</v>
      </c>
      <c r="AC9" s="17" t="s">
        <v>23</v>
      </c>
      <c r="AD9" s="18">
        <v>2476</v>
      </c>
      <c r="AE9" s="18">
        <v>269</v>
      </c>
      <c r="AF9" s="30">
        <v>38.269536499638626</v>
      </c>
      <c r="AG9" s="31">
        <v>24.302353532728404</v>
      </c>
      <c r="AH9" s="31">
        <v>288.16011999334506</v>
      </c>
      <c r="AI9" s="30">
        <v>1863.2134923768344</v>
      </c>
      <c r="AJ9" s="37">
        <f t="shared" ref="AJ9:AJ11" si="5">(AG9-AF9)/AF9</f>
        <v>-0.36496869950442468</v>
      </c>
      <c r="AK9" s="38">
        <f t="shared" si="1"/>
        <v>5.4658964343152849</v>
      </c>
      <c r="AL9" s="49">
        <f>kWh_in_MMBtu*(AI9-AH9)*Elec_source_E+(AG9-AF9)*Gas_source_E</f>
        <v>1.0599074866229952</v>
      </c>
      <c r="AM9" s="50">
        <f>(AI9-AH9)*Elec_emissions/1000+(AG9-AF9)*Gas_emissions</f>
        <v>106.85229875091454</v>
      </c>
      <c r="AO9" s="16">
        <v>2</v>
      </c>
      <c r="AP9" s="17" t="s">
        <v>23</v>
      </c>
      <c r="AQ9" s="18">
        <v>211</v>
      </c>
      <c r="AR9" s="18">
        <v>103</v>
      </c>
      <c r="AS9" s="30">
        <v>94.531233699671503</v>
      </c>
      <c r="AT9" s="31">
        <v>83.701204024341635</v>
      </c>
      <c r="AU9" s="31">
        <v>629.08407847009323</v>
      </c>
      <c r="AV9" s="30">
        <v>583.75365153977043</v>
      </c>
      <c r="AW9" s="37">
        <f t="shared" ref="AW9:AX11" si="6">(AT9-AS9)/AS9</f>
        <v>-0.1145656229319633</v>
      </c>
      <c r="AX9" s="38">
        <f t="shared" si="6"/>
        <v>6.515830695662939</v>
      </c>
      <c r="AY9" s="49">
        <f>kWh_in_MMBtu*(AV9-AU9)*Elec_source_E+(AT9-AS9)*Gas_source_E</f>
        <v>-12.273393847836033</v>
      </c>
      <c r="AZ9" s="50">
        <f>(AV9-AU9)*Elec_emissions/1000+(AT9-AS9)*Gas_emissions</f>
        <v>-1654.1805097657352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98.215514894491974</v>
      </c>
      <c r="BG9" s="31">
        <v>86.433151800565554</v>
      </c>
      <c r="BH9" s="31">
        <v>589.1290026404032</v>
      </c>
      <c r="BI9" s="30">
        <v>531.03572755370328</v>
      </c>
      <c r="BJ9" s="37">
        <f t="shared" ref="BJ9:BK11" si="7">(BG9-BF9)/BF9</f>
        <v>-0.11996437738562614</v>
      </c>
      <c r="BK9" s="38">
        <f t="shared" si="7"/>
        <v>5.816007404193126</v>
      </c>
      <c r="BL9" s="49">
        <f>kWh_in_MMBtu*(BI9-BH9)*Elec_source_E+(BG9-BF9)*Gas_source_E</f>
        <v>-13.443389606972426</v>
      </c>
      <c r="BM9" s="50">
        <f>(BI9-BH9)*Elec_emissions/1000+(BG9-BF9)*Gas_emissions</f>
        <v>-1811.6764922610841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31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31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31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31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31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1722</v>
      </c>
      <c r="F24" s="30">
        <v>52.344984258750991</v>
      </c>
      <c r="G24" s="31">
        <v>43.169109826633751</v>
      </c>
      <c r="H24" s="31">
        <v>363.05631556837193</v>
      </c>
      <c r="I24" s="30">
        <v>961.85513111253681</v>
      </c>
      <c r="J24" s="37">
        <f t="shared" ref="J24:J26" si="13">(G24-F24)/F24</f>
        <v>-0.17529615419806388</v>
      </c>
      <c r="K24" s="38">
        <f t="shared" si="8"/>
        <v>1.6493276383492554</v>
      </c>
      <c r="L24" s="49">
        <f>kWh_in_MMBtu*(I24-H24)*Elec_source_E+(G24-F24)*Gas_source_E</f>
        <v>-3.8108513978810654</v>
      </c>
      <c r="M24" s="50">
        <f>(I24-H24)*Elec_emissions/1000+(G24-F24)*Gas_emissions</f>
        <v>-527.66084588396654</v>
      </c>
      <c r="N24" s="6"/>
      <c r="O24" s="16">
        <v>2</v>
      </c>
      <c r="P24" s="17" t="s">
        <v>23</v>
      </c>
      <c r="Q24" s="18">
        <v>3779</v>
      </c>
      <c r="R24" s="18">
        <v>1442</v>
      </c>
      <c r="S24" s="30">
        <v>51.152870221435123</v>
      </c>
      <c r="T24" s="31">
        <v>42.760094127313316</v>
      </c>
      <c r="U24" s="31">
        <v>359.68949285596346</v>
      </c>
      <c r="V24" s="30">
        <v>861.17943597568706</v>
      </c>
      <c r="W24" s="37">
        <f t="shared" ref="W24:W26" si="14">(T24-S24)/S24</f>
        <v>-0.16407243733910545</v>
      </c>
      <c r="X24" s="38">
        <f t="shared" si="9"/>
        <v>1.3942301709673339</v>
      </c>
      <c r="Y24" s="49">
        <f>kWh_in_MMBtu*(V24-U24)*Elec_source_E+(T24-S24)*Gas_source_E</f>
        <v>-3.9633296422076736</v>
      </c>
      <c r="Z24" s="50">
        <f>(V24-U24)*Elec_emissions/1000+(T24-S24)*Gas_emissions</f>
        <v>-545.99477784151668</v>
      </c>
      <c r="AA24" s="6"/>
      <c r="AB24" s="16">
        <v>2</v>
      </c>
      <c r="AC24" s="17" t="s">
        <v>23</v>
      </c>
      <c r="AD24" s="18">
        <v>1341</v>
      </c>
      <c r="AE24" s="18">
        <v>218</v>
      </c>
      <c r="AF24" s="30">
        <v>41.640688272280705</v>
      </c>
      <c r="AG24" s="31">
        <v>28.454734678144415</v>
      </c>
      <c r="AH24" s="31">
        <v>299.99060270257593</v>
      </c>
      <c r="AI24" s="30">
        <v>1719.8500702096003</v>
      </c>
      <c r="AJ24" s="37">
        <f t="shared" ref="AJ24:AJ26" si="15">(AG24-AF24)/AF24</f>
        <v>-0.31666031809838963</v>
      </c>
      <c r="AK24" s="38">
        <f t="shared" si="10"/>
        <v>4.7330131501310273</v>
      </c>
      <c r="AL24" s="49">
        <f>kWh_in_MMBtu*(AI24-AH24)*Elec_source_E+(AG24-AF24)*Gas_source_E</f>
        <v>0.30693121127347922</v>
      </c>
      <c r="AM24" s="50">
        <f>(AI24-AH24)*Elec_emissions/1000+(AG24-AF24)*Gas_emissions</f>
        <v>8.8600954010987607</v>
      </c>
      <c r="AO24" s="16">
        <v>2</v>
      </c>
      <c r="AP24" s="17" t="s">
        <v>23</v>
      </c>
      <c r="AQ24" s="18">
        <v>133</v>
      </c>
      <c r="AR24" s="18">
        <v>52</v>
      </c>
      <c r="AS24" s="30">
        <v>121.4576700376463</v>
      </c>
      <c r="AT24" s="31">
        <v>107.87860984685344</v>
      </c>
      <c r="AU24" s="31">
        <v>677.33625567060813</v>
      </c>
      <c r="AV24" s="30">
        <v>658.7714714927049</v>
      </c>
      <c r="AW24" s="37">
        <f t="shared" ref="AW24:AW26" si="16">(AT24-AS24)/AS24</f>
        <v>-0.11180076306900975</v>
      </c>
      <c r="AX24" s="38">
        <f t="shared" si="11"/>
        <v>-2.7408519804573053E-2</v>
      </c>
      <c r="AY24" s="49">
        <f>kWh_in_MMBtu*(AV24-AU24)*Elec_source_E+(AT24-AS24)*Gas_source_E</f>
        <v>-14.993112905299132</v>
      </c>
      <c r="AZ24" s="50">
        <f>(AV24-AU24)*Elec_emissions/1000+(AT24-AS24)*Gas_emissions</f>
        <v>-2021.5815930681267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98.215514894491974</v>
      </c>
      <c r="BG24" s="31">
        <v>86.433151800565554</v>
      </c>
      <c r="BH24" s="31">
        <v>589.1290026404032</v>
      </c>
      <c r="BI24" s="30">
        <v>531.03572755370328</v>
      </c>
      <c r="BJ24" s="37">
        <f t="shared" ref="BJ24:BJ26" si="17">(BG24-BF24)/BF24</f>
        <v>-0.11996437738562614</v>
      </c>
      <c r="BK24" s="38">
        <f t="shared" si="12"/>
        <v>-9.8608750929479044E-2</v>
      </c>
      <c r="BL24" s="49">
        <f>kWh_in_MMBtu*(BI24-BH24)*Elec_source_E+(BG24-BF24)*Gas_source_E</f>
        <v>-13.443389606972426</v>
      </c>
      <c r="BM24" s="50">
        <f>(BI24-BH24)*Elec_emissions/1000+(BG24-BF24)*Gas_emissions</f>
        <v>-1811.6764922610841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31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31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31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31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31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2732</v>
      </c>
      <c r="F39" s="30">
        <v>27.620888563840904</v>
      </c>
      <c r="G39" s="31">
        <v>18.151604850923256</v>
      </c>
      <c r="H39" s="31">
        <v>271.414862692356</v>
      </c>
      <c r="I39" s="30">
        <v>1161.8753554651423</v>
      </c>
      <c r="J39" s="37">
        <f t="shared" ref="J39:J41" si="23">(G39-F39)/F39</f>
        <v>-0.34283052447900209</v>
      </c>
      <c r="K39" s="38">
        <f t="shared" si="18"/>
        <v>3.2808096208869291</v>
      </c>
      <c r="L39" s="49">
        <f>kWh_in_MMBtu*(I39-H39)*Elec_source_E+(G39-F39)*Gas_source_E</f>
        <v>-1.1152403736767376</v>
      </c>
      <c r="M39" s="50">
        <f>(I39-H39)*Elec_emissions/1000+(G39-F39)*Gas_emissions</f>
        <v>-170.8071860102948</v>
      </c>
      <c r="N39" s="6"/>
      <c r="O39" s="16">
        <v>2</v>
      </c>
      <c r="P39" s="17" t="s">
        <v>23</v>
      </c>
      <c r="Q39" s="18">
        <v>3462</v>
      </c>
      <c r="R39" s="18">
        <v>2630</v>
      </c>
      <c r="S39" s="30">
        <v>26.928712567398946</v>
      </c>
      <c r="T39" s="31">
        <v>17.583440003719801</v>
      </c>
      <c r="U39" s="31">
        <v>266.08901490453246</v>
      </c>
      <c r="V39" s="30">
        <v>1149.0858735346446</v>
      </c>
      <c r="W39" s="37">
        <f t="shared" ref="W39:W41" si="24">(T39-S39)/S39</f>
        <v>-0.3470374805438316</v>
      </c>
      <c r="X39" s="38">
        <f t="shared" si="19"/>
        <v>3.3184265759596059</v>
      </c>
      <c r="Y39" s="49">
        <f>kWh_in_MMBtu*(V39-U39)*Elec_source_E+(T39-S39)*Gas_source_E</f>
        <v>-1.0572331237556316</v>
      </c>
      <c r="Z39" s="50">
        <f>(V39-U39)*Elec_emissions/1000+(T39-S39)*Gas_emissions</f>
        <v>-162.81317493549841</v>
      </c>
      <c r="AA39" s="6"/>
      <c r="AB39" s="16">
        <v>2</v>
      </c>
      <c r="AC39" s="17" t="s">
        <v>23</v>
      </c>
      <c r="AD39" s="18">
        <v>1135</v>
      </c>
      <c r="AE39" s="18">
        <v>51</v>
      </c>
      <c r="AF39" s="30">
        <v>23.859515196972431</v>
      </c>
      <c r="AG39" s="31">
        <v>6.5529596170285664</v>
      </c>
      <c r="AH39" s="31">
        <v>237.59060566761312</v>
      </c>
      <c r="AI39" s="30">
        <v>2476.0218459544262</v>
      </c>
      <c r="AJ39" s="37">
        <f t="shared" ref="AJ39:AJ41" si="25">(AG39-AF39)/AF39</f>
        <v>-0.72535235678803389</v>
      </c>
      <c r="AK39" s="38">
        <f t="shared" si="20"/>
        <v>9.4213794101706032</v>
      </c>
      <c r="AL39" s="49">
        <f>kWh_in_MMBtu*(AI39-AH39)*Elec_source_E+(AG39-AF39)*Gas_source_E</f>
        <v>4.2785119577248913</v>
      </c>
      <c r="AM39" s="50">
        <f>(AI39-AH39)*Elec_emissions/1000+(AG39-AF39)*Gas_emissions</f>
        <v>525.72093267758737</v>
      </c>
      <c r="AO39" s="16">
        <v>2</v>
      </c>
      <c r="AP39" s="17" t="s">
        <v>23</v>
      </c>
      <c r="AQ39" s="18">
        <v>78</v>
      </c>
      <c r="AR39" s="18">
        <v>51</v>
      </c>
      <c r="AS39" s="30">
        <v>67.076828021736389</v>
      </c>
      <c r="AT39" s="31">
        <v>59.049731420996267</v>
      </c>
      <c r="AU39" s="31">
        <v>579.88578014799907</v>
      </c>
      <c r="AV39" s="30">
        <v>507.26489394069944</v>
      </c>
      <c r="AW39" s="37">
        <f t="shared" ref="AW39:AW41" si="26">(AT39-AS39)/AS39</f>
        <v>-0.11967018771577757</v>
      </c>
      <c r="AX39" s="38">
        <f t="shared" si="21"/>
        <v>-0.12523308674471248</v>
      </c>
      <c r="AY39" s="49">
        <f>kWh_in_MMBtu*(AV39-AU39)*Elec_source_E+(AT39-AS39)*Gas_source_E</f>
        <v>-9.5003469657167621</v>
      </c>
      <c r="AZ39" s="50">
        <f>(AV39-AU39)*Elec_emissions/1000+(AT39-AS39)*Gas_emissions</f>
        <v>-1279.5754836534888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7">(BG39-BF39)/BF39</f>
        <v>#DIV/0!</v>
      </c>
      <c r="BK39" s="38" t="e">
        <f t="shared" si="22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31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31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31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651</v>
      </c>
      <c r="F54" s="30">
        <v>38.372545476588911</v>
      </c>
      <c r="G54" s="31">
        <v>30.044386592878208</v>
      </c>
      <c r="H54" s="31">
        <v>310.23315727106569</v>
      </c>
      <c r="I54" s="30">
        <v>1272.7654420857928</v>
      </c>
      <c r="J54" s="37">
        <f t="shared" ref="J54:J56" si="31">(G54-F54)/F54</f>
        <v>-0.21703430878182717</v>
      </c>
      <c r="K54" s="38">
        <f t="shared" si="28"/>
        <v>3.1026093190087871</v>
      </c>
      <c r="L54" s="49">
        <f>kWh_in_MMBtu*(I54-H54)*Elec_source_E+(G54-F54)*Gas_source_E</f>
        <v>0.87372039498773191</v>
      </c>
      <c r="M54" s="50">
        <f>(I54-H54)*Elec_emissions/1000+(G54-F54)*Gas_emissions</f>
        <v>95.777419489443446</v>
      </c>
      <c r="O54" s="16">
        <v>2</v>
      </c>
      <c r="P54" s="17" t="s">
        <v>23</v>
      </c>
      <c r="Q54" s="18">
        <v>794</v>
      </c>
      <c r="R54" s="18">
        <v>258</v>
      </c>
      <c r="S54" s="30">
        <v>55.123043620302653</v>
      </c>
      <c r="T54" s="31">
        <v>46.725462980173702</v>
      </c>
      <c r="U54" s="31">
        <v>376.7670740355328</v>
      </c>
      <c r="V54" s="30">
        <v>848.94125954832202</v>
      </c>
      <c r="W54" s="37">
        <f t="shared" ref="W54:W56" si="32">(T54-S54)/S54</f>
        <v>-0.15234247038267665</v>
      </c>
      <c r="X54" s="38">
        <f t="shared" si="29"/>
        <v>1.2532257143793266</v>
      </c>
      <c r="Y54" s="49">
        <f>kWh_in_MMBtu*(V54-U54)*Elec_source_E+(T54-S54)*Gas_source_E</f>
        <v>-4.2716558889130631</v>
      </c>
      <c r="Z54" s="50">
        <f>(V54-U54)*Elec_emissions/1000+(T54-S54)*Gas_emissions</f>
        <v>-586.90467608671656</v>
      </c>
      <c r="AB54" s="16">
        <v>2</v>
      </c>
      <c r="AC54" s="17" t="s">
        <v>23</v>
      </c>
      <c r="AD54" s="18">
        <v>661</v>
      </c>
      <c r="AE54" s="18">
        <v>393</v>
      </c>
      <c r="AF54" s="30">
        <v>27.376035244837954</v>
      </c>
      <c r="AG54" s="31">
        <v>19.093450949310213</v>
      </c>
      <c r="AH54" s="31">
        <v>266.55440275393477</v>
      </c>
      <c r="AI54" s="30">
        <v>923.77162766844413</v>
      </c>
      <c r="AJ54" s="37">
        <f t="shared" ref="AJ54:AJ56" si="33">(AG54-AF54)/AF54</f>
        <v>-0.30254871538016126</v>
      </c>
      <c r="AK54" s="38">
        <f t="shared" si="30"/>
        <v>2.4656025866554847</v>
      </c>
      <c r="AL54" s="49">
        <f>kWh_in_MMBtu*(AI54-AH54)*Elec_source_E+(AG54-AF54)*Gas_source_E</f>
        <v>-2.233189821211262</v>
      </c>
      <c r="AM54" s="50">
        <f>(AI54-AH54)*Elec_emissions/1000+(AG54-AF54)*Gas_emissions</f>
        <v>-316.23218919481974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31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31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31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437</v>
      </c>
      <c r="F69" s="30">
        <v>39.296073250260335</v>
      </c>
      <c r="G69" s="31">
        <v>31.549890908414579</v>
      </c>
      <c r="H69" s="31">
        <v>312.98795925416903</v>
      </c>
      <c r="I69" s="30">
        <v>754</v>
      </c>
      <c r="J69" s="37">
        <f t="shared" ref="J69:J71" si="36">(G69-F69)/F69</f>
        <v>-0.1971235724372139</v>
      </c>
      <c r="K69" s="38">
        <f t="shared" si="34"/>
        <v>1.4090383598037939</v>
      </c>
      <c r="L69" s="49">
        <f>kWh_in_MMBtu*(I69-H69)*Elec_source_E+(G69-F69)*Gas_source_E</f>
        <v>-3.8838104337391224</v>
      </c>
      <c r="M69" s="50">
        <f>(I69-H69)*Elec_emissions/1000+(G69-F69)*Gas_emissions</f>
        <v>-533.88489157249364</v>
      </c>
      <c r="O69" s="16">
        <v>2</v>
      </c>
      <c r="P69" s="17" t="s">
        <v>23</v>
      </c>
      <c r="Q69" s="18">
        <v>441</v>
      </c>
      <c r="R69" s="18">
        <v>172</v>
      </c>
      <c r="S69" s="30">
        <v>59.913230779184033</v>
      </c>
      <c r="T69" s="31">
        <v>53.679979965987428</v>
      </c>
      <c r="U69" s="31">
        <v>406.81731294976095</v>
      </c>
      <c r="V69" s="30">
        <v>465.51903273727618</v>
      </c>
      <c r="W69" s="37">
        <f t="shared" ref="W69:W71" si="37">(T69-S69)/S69</f>
        <v>-0.10403796844422979</v>
      </c>
      <c r="X69" s="38">
        <f t="shared" si="35"/>
        <v>0.1442950383843779</v>
      </c>
      <c r="Y69" s="49">
        <f>kWh_in_MMBtu*(V69-U69)*Elec_source_E+(T69-S69)*Gas_source_E</f>
        <v>-6.1873389733323103</v>
      </c>
      <c r="Z69" s="50">
        <f>(V69-U69)*Elec_emissions/1000+(T69-S69)*Gas_emissions</f>
        <v>-835.78433102330257</v>
      </c>
      <c r="AB69" s="16">
        <v>2</v>
      </c>
      <c r="AC69" s="17" t="s">
        <v>23</v>
      </c>
      <c r="AD69" s="18">
        <v>374</v>
      </c>
      <c r="AE69" s="18">
        <v>265</v>
      </c>
      <c r="AF69" s="30">
        <v>25.914371005072162</v>
      </c>
      <c r="AG69" s="31">
        <v>17.186210463499389</v>
      </c>
      <c r="AH69" s="31">
        <v>252.0873976102375</v>
      </c>
      <c r="AI69" s="30">
        <v>991.93528284531692</v>
      </c>
      <c r="AJ69" s="37">
        <f t="shared" ref="AJ69:AK71" si="38">(AG69-AF69)/AF69</f>
        <v>-0.33680773266171227</v>
      </c>
      <c r="AK69" s="38">
        <f t="shared" si="38"/>
        <v>13.668003638476824</v>
      </c>
      <c r="AL69" s="49">
        <f>kWh_in_MMBtu*(AI69-AH69)*Elec_source_E+(AG69-AF69)*Gas_source_E</f>
        <v>-1.8645673640424718</v>
      </c>
      <c r="AM69" s="50">
        <f>(AI69-AH69)*Elec_emissions/1000+(AG69-AF69)*Gas_emissions</f>
        <v>-268.41220979980972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BM71"/>
  <sheetViews>
    <sheetView workbookViewId="0">
      <selection activeCell="M29" sqref="M29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70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32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32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4687</v>
      </c>
      <c r="F9" s="30">
        <v>37.421922629590505</v>
      </c>
      <c r="G9" s="31">
        <v>18.255766632374243</v>
      </c>
      <c r="H9" s="31">
        <v>308.32391546316342</v>
      </c>
      <c r="I9" s="30">
        <v>3200.79261231092</v>
      </c>
      <c r="J9" s="37">
        <f t="shared" ref="J9:J11" si="2">(G9-F9)/F9</f>
        <v>-0.5121638507707531</v>
      </c>
      <c r="K9" s="38">
        <f t="shared" ref="K9:K11" si="3">(I9-H9)/H9</f>
        <v>9.381266102899275</v>
      </c>
      <c r="L9" s="49">
        <f>kWh_in_MMBtu*(I9-H9)*Elec_source_E+(G9-F9)*Gas_source_E</f>
        <v>9.0134996249984489</v>
      </c>
      <c r="M9" s="50">
        <f>(I9-H9)*Elec_emissions/1000+(G9-F9)*Gas_emissions</f>
        <v>1149.3066392662236</v>
      </c>
      <c r="N9" s="6"/>
      <c r="O9" s="16">
        <v>2</v>
      </c>
      <c r="P9" s="17" t="s">
        <v>23</v>
      </c>
      <c r="Q9" s="18">
        <v>7250</v>
      </c>
      <c r="R9" s="18">
        <v>4014</v>
      </c>
      <c r="S9" s="30">
        <v>35.371693748816448</v>
      </c>
      <c r="T9" s="31">
        <v>18.591810330535633</v>
      </c>
      <c r="U9" s="31">
        <v>299.46214817340473</v>
      </c>
      <c r="V9" s="30">
        <v>2825.9736454755098</v>
      </c>
      <c r="W9" s="37">
        <f t="shared" ref="W9:W11" si="4">(T9-S9)/S9</f>
        <v>-0.47438733178679848</v>
      </c>
      <c r="X9" s="38">
        <f t="shared" si="0"/>
        <v>8.436830873994527</v>
      </c>
      <c r="Y9" s="49">
        <f>kWh_in_MMBtu*(V9-U9)*Elec_source_E+(T9-S9)*Gas_source_E</f>
        <v>7.8309842234992573</v>
      </c>
      <c r="Z9" s="50">
        <f>(V9-U9)*Elec_emissions/1000+(T9-S9)*Gas_emissions</f>
        <v>998.21500491282723</v>
      </c>
      <c r="AA9" s="6"/>
      <c r="AB9" s="16">
        <v>2</v>
      </c>
      <c r="AC9" s="17" t="s">
        <v>23</v>
      </c>
      <c r="AD9" s="18">
        <v>2445</v>
      </c>
      <c r="AE9" s="18">
        <v>567</v>
      </c>
      <c r="AF9" s="30">
        <v>41.259113015614176</v>
      </c>
      <c r="AG9" s="31">
        <v>3.7795586770591423</v>
      </c>
      <c r="AH9" s="31">
        <v>310.75137947034807</v>
      </c>
      <c r="AI9" s="30">
        <v>6344.8164447878044</v>
      </c>
      <c r="AJ9" s="37">
        <f t="shared" ref="AJ9:AJ11" si="5">(AG9-AF9)/AF9</f>
        <v>-0.90839457271830348</v>
      </c>
      <c r="AK9" s="38">
        <f t="shared" si="1"/>
        <v>19.417661397359065</v>
      </c>
      <c r="AL9" s="49">
        <f>kWh_in_MMBtu*(AI9-AH9)*Elec_source_E+(AG9-AF9)*Gas_source_E</f>
        <v>21.532182330051093</v>
      </c>
      <c r="AM9" s="50">
        <f>(AI9-AH9)*Elec_emissions/1000+(AG9-AF9)*Gas_emissions</f>
        <v>2765.6223428087706</v>
      </c>
      <c r="AO9" s="16">
        <v>2</v>
      </c>
      <c r="AP9" s="17" t="s">
        <v>23</v>
      </c>
      <c r="AQ9" s="18">
        <v>222</v>
      </c>
      <c r="AR9" s="18">
        <v>94</v>
      </c>
      <c r="AS9" s="30">
        <v>88.265023144322015</v>
      </c>
      <c r="AT9" s="31">
        <v>77.516111036759582</v>
      </c>
      <c r="AU9" s="31">
        <v>604.97513669060777</v>
      </c>
      <c r="AV9" s="30">
        <v>548.69140340482886</v>
      </c>
      <c r="AW9" s="37">
        <f t="shared" ref="AW9:AX11" si="6">(AT9-AS9)/AS9</f>
        <v>-0.12177997268506803</v>
      </c>
      <c r="AX9" s="38">
        <f t="shared" si="6"/>
        <v>6.8045083608969659</v>
      </c>
      <c r="AY9" s="49">
        <f>kWh_in_MMBtu*(AV9-AU9)*Elec_source_E+(AT9-AS9)*Gas_source_E</f>
        <v>-12.298219569655078</v>
      </c>
      <c r="AZ9" s="50">
        <f>(AV9-AU9)*Elec_emissions/1000+(AT9-AS9)*Gas_emissions</f>
        <v>-1657.277591639795</v>
      </c>
      <c r="BA9" s="6"/>
      <c r="BB9" s="16">
        <v>2</v>
      </c>
      <c r="BC9" s="17" t="s">
        <v>23</v>
      </c>
      <c r="BD9" s="18">
        <v>83</v>
      </c>
      <c r="BE9" s="18">
        <v>12</v>
      </c>
      <c r="BF9" s="30">
        <v>143.64528347684922</v>
      </c>
      <c r="BG9" s="31">
        <v>125.64394431834621</v>
      </c>
      <c r="BH9" s="31">
        <v>834.11949993296412</v>
      </c>
      <c r="BI9" s="30">
        <v>797.4037373190032</v>
      </c>
      <c r="BJ9" s="37">
        <f t="shared" ref="BJ9:BK11" si="7">(BG9-BF9)/BF9</f>
        <v>-0.12531799668454977</v>
      </c>
      <c r="BK9" s="38">
        <f t="shared" si="7"/>
        <v>5.6387560853672438</v>
      </c>
      <c r="BL9" s="49">
        <f>kWh_in_MMBtu*(BI9-BH9)*Elec_source_E+(BG9-BF9)*Gas_source_E</f>
        <v>-20.001056029172442</v>
      </c>
      <c r="BM9" s="50">
        <f>(BI9-BH9)*Elec_emissions/1000+(BG9-BF9)*Gas_emissions</f>
        <v>-2696.5488531487267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5294</v>
      </c>
      <c r="E24" s="18">
        <v>1863</v>
      </c>
      <c r="F24" s="30">
        <v>51.461191255700726</v>
      </c>
      <c r="G24" s="31">
        <v>26.774313958452883</v>
      </c>
      <c r="H24" s="31">
        <v>360.05063523728302</v>
      </c>
      <c r="I24" s="30">
        <v>4227.6328879354396</v>
      </c>
      <c r="J24" s="37">
        <f t="shared" ref="J24:J26" si="13">(G24-F24)/F24</f>
        <v>-0.47971834104235006</v>
      </c>
      <c r="K24" s="38">
        <f t="shared" si="8"/>
        <v>10.741773167958213</v>
      </c>
      <c r="L24" s="49">
        <f>kWh_in_MMBtu*(I24-H24)*Elec_source_E+(G24-F24)*Gas_source_E</f>
        <v>13.077402032395955</v>
      </c>
      <c r="M24" s="50">
        <f>(I24-H24)*Elec_emissions/1000+(G24-F24)*Gas_emissions</f>
        <v>1675.0313386548182</v>
      </c>
      <c r="N24" s="6"/>
      <c r="O24" s="16">
        <v>2</v>
      </c>
      <c r="P24" s="17" t="s">
        <v>23</v>
      </c>
      <c r="Q24" s="18">
        <v>3773</v>
      </c>
      <c r="R24" s="18">
        <v>1379</v>
      </c>
      <c r="S24" s="30">
        <v>50.846278421704206</v>
      </c>
      <c r="T24" s="31">
        <v>31.002905668496787</v>
      </c>
      <c r="U24" s="31">
        <v>359.05737198915517</v>
      </c>
      <c r="V24" s="30">
        <v>3443.3469476365572</v>
      </c>
      <c r="W24" s="37">
        <f t="shared" ref="W24:W26" si="14">(T24-S24)/S24</f>
        <v>-0.39026204806244169</v>
      </c>
      <c r="X24" s="38">
        <f t="shared" si="9"/>
        <v>8.5899630985450379</v>
      </c>
      <c r="Y24" s="49">
        <f>kWh_in_MMBtu*(V24-U24)*Elec_source_E+(T24-S24)*Gas_source_E</f>
        <v>10.258528031931974</v>
      </c>
      <c r="Z24" s="50">
        <f>(V24-U24)*Elec_emissions/1000+(T24-S24)*Gas_emissions</f>
        <v>1312.8189293213559</v>
      </c>
      <c r="AA24" s="6"/>
      <c r="AB24" s="16">
        <v>2</v>
      </c>
      <c r="AC24" s="17" t="s">
        <v>23</v>
      </c>
      <c r="AD24" s="18">
        <v>1320</v>
      </c>
      <c r="AE24" s="18">
        <v>427</v>
      </c>
      <c r="AF24" s="30">
        <v>46.02059720352316</v>
      </c>
      <c r="AG24" s="31">
        <v>4.1148425814861254</v>
      </c>
      <c r="AH24" s="31">
        <v>327.13231487863476</v>
      </c>
      <c r="AI24" s="30">
        <v>7246.9405516228207</v>
      </c>
      <c r="AJ24" s="37">
        <f t="shared" ref="AJ24:AJ26" si="15">(AG24-AF24)/AF24</f>
        <v>-0.91058693646915334</v>
      </c>
      <c r="AK24" s="38">
        <f t="shared" si="10"/>
        <v>21.152933910889899</v>
      </c>
      <c r="AL24" s="49">
        <f>kWh_in_MMBtu*(AI24-AH24)*Elec_source_E+(AG24-AF24)*Gas_source_E</f>
        <v>25.865131527060271</v>
      </c>
      <c r="AM24" s="50">
        <f>(AI24-AH24)*Elec_emissions/1000+(AG24-AF24)*Gas_emissions</f>
        <v>3329.6790864315335</v>
      </c>
      <c r="AO24" s="16">
        <v>2</v>
      </c>
      <c r="AP24" s="17" t="s">
        <v>23</v>
      </c>
      <c r="AQ24" s="18">
        <v>148</v>
      </c>
      <c r="AR24" s="18">
        <v>48</v>
      </c>
      <c r="AS24" s="30">
        <v>104.54954800821868</v>
      </c>
      <c r="AT24" s="31">
        <v>92.046556290490116</v>
      </c>
      <c r="AU24" s="31">
        <v>627.79678112542945</v>
      </c>
      <c r="AV24" s="30">
        <v>576.77469577084958</v>
      </c>
      <c r="AW24" s="37">
        <f t="shared" ref="AW24:AW26" si="16">(AT24-AS24)/AS24</f>
        <v>-0.11958915132512765</v>
      </c>
      <c r="AX24" s="38">
        <f t="shared" si="11"/>
        <v>-8.1271658104258446E-2</v>
      </c>
      <c r="AY24" s="49">
        <f>kWh_in_MMBtu*(AV24-AU24)*Elec_source_E+(AT24-AS24)*Gas_source_E</f>
        <v>-14.155767302239116</v>
      </c>
      <c r="AZ24" s="50">
        <f>(AV24-AU24)*Elec_emissions/1000+(AT24-AS24)*Gas_emissions</f>
        <v>-1907.9114703613695</v>
      </c>
      <c r="BA24" s="6"/>
      <c r="BB24" s="16">
        <v>2</v>
      </c>
      <c r="BC24" s="17" t="s">
        <v>23</v>
      </c>
      <c r="BD24" s="18">
        <v>53</v>
      </c>
      <c r="BE24" s="18">
        <v>9</v>
      </c>
      <c r="BF24" s="30">
        <v>120.66756172682358</v>
      </c>
      <c r="BG24" s="31">
        <v>105.80750038917627</v>
      </c>
      <c r="BH24" s="31">
        <v>646.05261409064587</v>
      </c>
      <c r="BI24" s="30">
        <v>619.53649921751605</v>
      </c>
      <c r="BJ24" s="37">
        <f t="shared" ref="BJ24:BJ26" si="17">(BG24-BF24)/BF24</f>
        <v>-0.12314876612232083</v>
      </c>
      <c r="BK24" s="38">
        <f t="shared" si="12"/>
        <v>-4.104327464172975E-2</v>
      </c>
      <c r="BL24" s="49">
        <f>kWh_in_MMBtu*(BI24-BH24)*Elec_source_E+(BG24-BF24)*Gas_source_E</f>
        <v>-16.471611247531268</v>
      </c>
      <c r="BM24" s="50">
        <f>(BI24-BH24)*Elec_emissions/1000+(BG24-BF24)*Gas_emissions</f>
        <v>-2220.7932165711645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4706</v>
      </c>
      <c r="E39" s="18">
        <v>2824</v>
      </c>
      <c r="F39" s="30">
        <v>28.16018132277625</v>
      </c>
      <c r="G39" s="31">
        <v>12.636059242684292</v>
      </c>
      <c r="H39" s="31">
        <v>274.19966654701994</v>
      </c>
      <c r="I39" s="30">
        <v>2523.3834644750391</v>
      </c>
      <c r="J39" s="37">
        <f t="shared" ref="J39:J41" si="23">(G39-F39)/F39</f>
        <v>-0.55127919462421515</v>
      </c>
      <c r="K39" s="38">
        <f t="shared" si="18"/>
        <v>8.2027225862520421</v>
      </c>
      <c r="L39" s="49">
        <f>kWh_in_MMBtu*(I39-H39)*Elec_source_E+(G39-F39)*Gas_source_E</f>
        <v>6.332532845613958</v>
      </c>
      <c r="M39" s="50">
        <f>(I39-H39)*Elec_emissions/1000+(G39-F39)*Gas_emissions</f>
        <v>802.48471470496725</v>
      </c>
      <c r="N39" s="6"/>
      <c r="O39" s="16">
        <v>2</v>
      </c>
      <c r="P39" s="17" t="s">
        <v>23</v>
      </c>
      <c r="Q39" s="18">
        <v>3477</v>
      </c>
      <c r="R39" s="18">
        <v>2635</v>
      </c>
      <c r="S39" s="30">
        <v>27.27322989154414</v>
      </c>
      <c r="T39" s="31">
        <v>12.096591935450855</v>
      </c>
      <c r="U39" s="31">
        <v>268.27360409677351</v>
      </c>
      <c r="V39" s="30">
        <v>2502.8777123900772</v>
      </c>
      <c r="W39" s="37">
        <f t="shared" ref="W39:W41" si="24">(T39-S39)/S39</f>
        <v>-0.55646646973773684</v>
      </c>
      <c r="X39" s="38">
        <f t="shared" si="19"/>
        <v>8.3295712815906473</v>
      </c>
      <c r="Y39" s="49">
        <f>kWh_in_MMBtu*(V39-U39)*Elec_source_E+(T39-S39)*Gas_source_E</f>
        <v>6.5605542759362159</v>
      </c>
      <c r="Z39" s="50">
        <f>(V39-U39)*Elec_emissions/1000+(T39-S39)*Gas_emissions</f>
        <v>833.57029456772398</v>
      </c>
      <c r="AA39" s="6"/>
      <c r="AB39" s="16">
        <v>2</v>
      </c>
      <c r="AC39" s="17" t="s">
        <v>23</v>
      </c>
      <c r="AD39" s="18">
        <v>1125</v>
      </c>
      <c r="AE39" s="18">
        <v>140</v>
      </c>
      <c r="AF39" s="30">
        <v>26.736586242491899</v>
      </c>
      <c r="AG39" s="31">
        <v>2.7569427685568275</v>
      </c>
      <c r="AH39" s="31">
        <v>260.78952647507361</v>
      </c>
      <c r="AI39" s="30">
        <v>3593.3379189409839</v>
      </c>
      <c r="AJ39" s="37">
        <f t="shared" ref="AJ39:AJ41" si="25">(AG39-AF39)/AF39</f>
        <v>-0.89688501203735282</v>
      </c>
      <c r="AK39" s="38">
        <f t="shared" si="20"/>
        <v>12.778689533701181</v>
      </c>
      <c r="AL39" s="49">
        <f>kWh_in_MMBtu*(AI39-AH39)*Elec_source_E+(AG39-AF39)*Gas_source_E</f>
        <v>8.3166872791727187</v>
      </c>
      <c r="AM39" s="50">
        <f>(AI39-AH39)*Elec_emissions/1000+(AG39-AF39)*Gas_emissions</f>
        <v>1045.2492747592942</v>
      </c>
      <c r="AO39" s="16">
        <v>2</v>
      </c>
      <c r="AP39" s="17" t="s">
        <v>23</v>
      </c>
      <c r="AQ39" s="18">
        <v>74</v>
      </c>
      <c r="AR39" s="18">
        <v>46</v>
      </c>
      <c r="AS39" s="30">
        <v>71.272475460255933</v>
      </c>
      <c r="AT39" s="31">
        <v>62.353907293736412</v>
      </c>
      <c r="AU39" s="31">
        <v>581.16124684557519</v>
      </c>
      <c r="AV39" s="30">
        <v>519.38709832724237</v>
      </c>
      <c r="AW39" s="37">
        <f t="shared" ref="AW39:AW41" si="26">(AT39-AS39)/AS39</f>
        <v>-0.12513341383088106</v>
      </c>
      <c r="AX39" s="38">
        <f t="shared" si="21"/>
        <v>-0.10629433544241002</v>
      </c>
      <c r="AY39" s="49">
        <f>kWh_in_MMBtu*(AV39-AU39)*Elec_source_E+(AT39-AS39)*Gas_source_E</f>
        <v>-10.359908892176071</v>
      </c>
      <c r="AZ39" s="50">
        <f>(AV39-AU39)*Elec_emissions/1000+(AT39-AS39)*Gas_emissions</f>
        <v>-1395.7465877564111</v>
      </c>
      <c r="BA39" s="6"/>
      <c r="BB39" s="16">
        <v>2</v>
      </c>
      <c r="BC39" s="17" t="s">
        <v>23</v>
      </c>
      <c r="BD39" s="18">
        <v>30</v>
      </c>
      <c r="BE39" s="18">
        <v>3</v>
      </c>
      <c r="BF39" s="30">
        <v>212.57844872692613</v>
      </c>
      <c r="BG39" s="31">
        <v>185.15327610585609</v>
      </c>
      <c r="BH39" s="31">
        <v>1398.3201574599186</v>
      </c>
      <c r="BI39" s="30">
        <v>1331.0054516234643</v>
      </c>
      <c r="BJ39" s="37">
        <f t="shared" ref="BJ39:BJ41" si="27">(BG39-BF39)/BF39</f>
        <v>-0.12901200843882271</v>
      </c>
      <c r="BK39" s="38">
        <f t="shared" si="22"/>
        <v>-4.8139694959938979E-2</v>
      </c>
      <c r="BL39" s="49">
        <f>kWh_in_MMBtu*(BI39-BH39)*Elec_source_E+(BG39-BF39)*Gas_source_E</f>
        <v>-30.589390374095917</v>
      </c>
      <c r="BM39" s="50">
        <f>(BI39-BH39)*Elec_emissions/1000+(BG39-BF39)*Gas_emissions</f>
        <v>-4123.8157628814079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32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1430</v>
      </c>
      <c r="E54" s="18">
        <v>640</v>
      </c>
      <c r="F54" s="30">
        <v>37.721264588126886</v>
      </c>
      <c r="G54" s="31">
        <v>20.274082038033164</v>
      </c>
      <c r="H54" s="31">
        <v>308.89733471945755</v>
      </c>
      <c r="I54" s="30">
        <v>3317.258528226982</v>
      </c>
      <c r="J54" s="37">
        <f t="shared" ref="J54:J56" si="31">(G54-F54)/F54</f>
        <v>-0.46252909971595657</v>
      </c>
      <c r="K54" s="38">
        <f t="shared" si="28"/>
        <v>9.7390325372659383</v>
      </c>
      <c r="L54" s="49">
        <f>kWh_in_MMBtu*(I54-H54)*Elec_source_E+(G54-F54)*Gas_source_E</f>
        <v>12.085368195726577</v>
      </c>
      <c r="M54" s="50">
        <f>(I54-H54)*Elec_emissions/1000+(G54-F54)*Gas_emissions</f>
        <v>1560.9307059124421</v>
      </c>
      <c r="O54" s="16">
        <v>2</v>
      </c>
      <c r="P54" s="17" t="s">
        <v>23</v>
      </c>
      <c r="Q54" s="18">
        <v>812</v>
      </c>
      <c r="R54" s="18">
        <v>272</v>
      </c>
      <c r="S54" s="30">
        <v>51.088746481550615</v>
      </c>
      <c r="T54" s="31">
        <v>30.389274326111423</v>
      </c>
      <c r="U54" s="31">
        <v>357.39335755798061</v>
      </c>
      <c r="V54" s="30">
        <v>3558.1938531000305</v>
      </c>
      <c r="W54" s="37">
        <f t="shared" ref="W54:W56" si="32">(T54-S54)/S54</f>
        <v>-0.40516696104325584</v>
      </c>
      <c r="X54" s="38">
        <f t="shared" si="29"/>
        <v>8.9559596669973871</v>
      </c>
      <c r="Y54" s="49">
        <f>kWh_in_MMBtu*(V54-U54)*Elec_source_E+(T54-S54)*Gas_source_E</f>
        <v>10.529960941233597</v>
      </c>
      <c r="Z54" s="50">
        <f>(V54-U54)*Elec_emissions/1000+(T54-S54)*Gas_emissions</f>
        <v>1346.7553927368072</v>
      </c>
      <c r="AB54" s="16">
        <v>2</v>
      </c>
      <c r="AC54" s="17" t="s">
        <v>23</v>
      </c>
      <c r="AD54" s="18">
        <v>618</v>
      </c>
      <c r="AE54" s="18">
        <v>368</v>
      </c>
      <c r="AF54" s="30">
        <v>27.840951884292018</v>
      </c>
      <c r="AG54" s="31">
        <v>12.797635564236213</v>
      </c>
      <c r="AH54" s="31">
        <v>273.05244827359286</v>
      </c>
      <c r="AI54" s="30">
        <v>2501.101668371914</v>
      </c>
      <c r="AJ54" s="37">
        <f t="shared" ref="AJ54:AJ56" si="33">(AG54-AF54)/AF54</f>
        <v>-0.54033053117495267</v>
      </c>
      <c r="AK54" s="38">
        <f t="shared" si="30"/>
        <v>8.1597848112530471</v>
      </c>
      <c r="AL54" s="49">
        <f>kWh_in_MMBtu*(AI54-AH54)*Elec_source_E+(AG54-AF54)*Gas_source_E</f>
        <v>6.6381052847140154</v>
      </c>
      <c r="AM54" s="50">
        <f>(AI54-AH54)*Elec_emissions/1000+(AG54-AF54)*Gas_emissions</f>
        <v>844.17920139463467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32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835</v>
      </c>
      <c r="E69" s="18">
        <v>407</v>
      </c>
      <c r="F69" s="30">
        <v>36.69097643544184</v>
      </c>
      <c r="G69" s="31">
        <v>18.345421437896448</v>
      </c>
      <c r="H69" s="31">
        <v>300.10335647788145</v>
      </c>
      <c r="I69" s="30">
        <v>963</v>
      </c>
      <c r="J69" s="37">
        <f t="shared" ref="J69:J71" si="36">(G69-F69)/F69</f>
        <v>-0.50000182006125105</v>
      </c>
      <c r="K69" s="38">
        <f t="shared" si="34"/>
        <v>2.2088944665668078</v>
      </c>
      <c r="L69" s="49">
        <f>kWh_in_MMBtu*(I69-H69)*Elec_source_E+(G69-F69)*Gas_source_E</f>
        <v>-13.143109603044968</v>
      </c>
      <c r="M69" s="50">
        <f>(I69-H69)*Elec_emissions/1000+(G69-F69)*Gas_emissions</f>
        <v>-1787.7001277129391</v>
      </c>
      <c r="O69" s="16">
        <v>2</v>
      </c>
      <c r="P69" s="17" t="s">
        <v>23</v>
      </c>
      <c r="Q69" s="18">
        <v>444</v>
      </c>
      <c r="R69" s="18">
        <v>143</v>
      </c>
      <c r="S69" s="30">
        <v>55.137683119479547</v>
      </c>
      <c r="T69" s="31">
        <v>31.696041402071515</v>
      </c>
      <c r="U69" s="31">
        <v>381.94552719720986</v>
      </c>
      <c r="V69" s="30">
        <v>4395.2273615474614</v>
      </c>
      <c r="W69" s="37">
        <f t="shared" ref="W69:W71" si="37">(T69-S69)/S69</f>
        <v>-0.42514738362530785</v>
      </c>
      <c r="X69" s="38">
        <f t="shared" si="35"/>
        <v>10.50747174289614</v>
      </c>
      <c r="Y69" s="49">
        <f>kWh_in_MMBtu*(V69-U69)*Elec_source_E+(T69-S69)*Gas_source_E</f>
        <v>15.941065347152637</v>
      </c>
      <c r="Z69" s="50">
        <f>(V69-U69)*Elec_emissions/1000+(T69-S69)*Gas_emissions</f>
        <v>2057.8933751689547</v>
      </c>
      <c r="AB69" s="16">
        <v>2</v>
      </c>
      <c r="AC69" s="17" t="s">
        <v>23</v>
      </c>
      <c r="AD69" s="18">
        <v>391</v>
      </c>
      <c r="AE69" s="18">
        <v>264</v>
      </c>
      <c r="AF69" s="30">
        <v>26.699010314921352</v>
      </c>
      <c r="AG69" s="31">
        <v>11.113835623968303</v>
      </c>
      <c r="AH69" s="31">
        <v>255.77218067157864</v>
      </c>
      <c r="AI69" s="30">
        <v>2600.1493730255502</v>
      </c>
      <c r="AJ69" s="37">
        <f t="shared" ref="AJ69:AK71" si="38">(AG69-AF69)/AF69</f>
        <v>-0.58373604516130395</v>
      </c>
      <c r="AK69" s="38">
        <f t="shared" si="38"/>
        <v>22.013853121956892</v>
      </c>
      <c r="AL69" s="49">
        <f>kWh_in_MMBtu*(AI69-AH69)*Elec_source_E+(AG69-AF69)*Gas_source_E</f>
        <v>7.2501694620107742</v>
      </c>
      <c r="AM69" s="50">
        <f>(AI69-AH69)*Elec_emissions/1000+(AG69-AF69)*Gas_emissions</f>
        <v>924.05820202413861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BM71"/>
  <sheetViews>
    <sheetView workbookViewId="0">
      <selection activeCell="M15" sqref="M15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71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33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33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33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33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4605</v>
      </c>
      <c r="F9" s="30">
        <v>37.585375346941284</v>
      </c>
      <c r="G9" s="31">
        <v>18.735080634886952</v>
      </c>
      <c r="H9" s="31">
        <v>309.41502976605204</v>
      </c>
      <c r="I9" s="30">
        <v>3145.1687941278205</v>
      </c>
      <c r="J9" s="37">
        <f t="shared" ref="J9:J11" si="2">(G9-F9)/F9</f>
        <v>-0.50153269823839552</v>
      </c>
      <c r="K9" s="38">
        <f t="shared" ref="K9:K11" si="3">(I9-H9)/H9</f>
        <v>9.1648869368300403</v>
      </c>
      <c r="L9" s="49">
        <f>kWh_in_MMBtu*(I9-H9)*Elec_source_E+(G9-F9)*Gas_source_E</f>
        <v>8.7714249779347497</v>
      </c>
      <c r="M9" s="50">
        <f>(I9-H9)*Elec_emissions/1000+(G9-F9)*Gas_emissions</f>
        <v>1117.9593897737427</v>
      </c>
      <c r="N9" s="6"/>
      <c r="O9" s="16">
        <v>2</v>
      </c>
      <c r="P9" s="17" t="s">
        <v>23</v>
      </c>
      <c r="Q9" s="18">
        <v>7250</v>
      </c>
      <c r="R9" s="18">
        <v>3994</v>
      </c>
      <c r="S9" s="30">
        <v>35.430630138408937</v>
      </c>
      <c r="T9" s="31">
        <v>18.701724964764523</v>
      </c>
      <c r="U9" s="31">
        <v>299.8287667157403</v>
      </c>
      <c r="V9" s="30">
        <v>2817.2974855974016</v>
      </c>
      <c r="W9" s="37">
        <f t="shared" ref="W9:W11" si="4">(T9-S9)/S9</f>
        <v>-0.47215940298813014</v>
      </c>
      <c r="X9" s="38">
        <f t="shared" si="0"/>
        <v>8.3963548476601204</v>
      </c>
      <c r="Y9" s="49">
        <f>kWh_in_MMBtu*(V9-U9)*Elec_source_E+(T9-S9)*Gas_source_E</f>
        <v>7.7930591754955536</v>
      </c>
      <c r="Z9" s="50">
        <f>(V9-U9)*Elec_emissions/1000+(T9-S9)*Gas_emissions</f>
        <v>993.30754054858244</v>
      </c>
      <c r="AA9" s="6"/>
      <c r="AB9" s="16">
        <v>2</v>
      </c>
      <c r="AC9" s="17" t="s">
        <v>23</v>
      </c>
      <c r="AD9" s="18">
        <v>2445</v>
      </c>
      <c r="AE9" s="18">
        <v>505</v>
      </c>
      <c r="AF9" s="30">
        <v>42.673388361527167</v>
      </c>
      <c r="AG9" s="31">
        <v>5.5170594952661087</v>
      </c>
      <c r="AH9" s="31">
        <v>317.74855636017787</v>
      </c>
      <c r="AI9" s="30">
        <v>6277.3669360686708</v>
      </c>
      <c r="AJ9" s="37">
        <f t="shared" ref="AJ9:AJ11" si="5">(AG9-AF9)/AF9</f>
        <v>-0.8707142857153547</v>
      </c>
      <c r="AK9" s="38">
        <f t="shared" si="1"/>
        <v>18.755768548490526</v>
      </c>
      <c r="AL9" s="49">
        <f>kWh_in_MMBtu*(AI9-AH9)*Elec_source_E+(AG9-AF9)*Gas_source_E</f>
        <v>21.114809877935215</v>
      </c>
      <c r="AM9" s="50">
        <f>(AI9-AH9)*Elec_emissions/1000+(AG9-AF9)*Gas_emissions</f>
        <v>2711.0403025918531</v>
      </c>
      <c r="AO9" s="16">
        <v>2</v>
      </c>
      <c r="AP9" s="17" t="s">
        <v>23</v>
      </c>
      <c r="AQ9" s="18">
        <v>222</v>
      </c>
      <c r="AR9" s="18">
        <v>94</v>
      </c>
      <c r="AS9" s="30">
        <v>88.265023144322015</v>
      </c>
      <c r="AT9" s="31">
        <v>77.516111036759582</v>
      </c>
      <c r="AU9" s="31">
        <v>604.97513669060777</v>
      </c>
      <c r="AV9" s="30">
        <v>548.69140340482886</v>
      </c>
      <c r="AW9" s="37">
        <f t="shared" ref="AW9:AX11" si="6">(AT9-AS9)/AS9</f>
        <v>-0.12177997268506803</v>
      </c>
      <c r="AX9" s="38">
        <f t="shared" si="6"/>
        <v>6.8045083608969659</v>
      </c>
      <c r="AY9" s="49">
        <f>kWh_in_MMBtu*(AV9-AU9)*Elec_source_E+(AT9-AS9)*Gas_source_E</f>
        <v>-12.298219569655078</v>
      </c>
      <c r="AZ9" s="50">
        <f>(AV9-AU9)*Elec_emissions/1000+(AT9-AS9)*Gas_emissions</f>
        <v>-1657.277591639795</v>
      </c>
      <c r="BA9" s="6"/>
      <c r="BB9" s="16">
        <v>2</v>
      </c>
      <c r="BC9" s="17" t="s">
        <v>23</v>
      </c>
      <c r="BD9" s="18">
        <v>83</v>
      </c>
      <c r="BE9" s="18">
        <v>12</v>
      </c>
      <c r="BF9" s="30">
        <v>143.64528347684922</v>
      </c>
      <c r="BG9" s="31">
        <v>125.64394431834621</v>
      </c>
      <c r="BH9" s="31">
        <v>834.11949993296412</v>
      </c>
      <c r="BI9" s="30">
        <v>797.4037373190032</v>
      </c>
      <c r="BJ9" s="37">
        <f t="shared" ref="BJ9:BK11" si="7">(BG9-BF9)/BF9</f>
        <v>-0.12531799668454977</v>
      </c>
      <c r="BK9" s="38">
        <f t="shared" si="7"/>
        <v>5.6387560853672438</v>
      </c>
      <c r="BL9" s="49">
        <f>kWh_in_MMBtu*(BI9-BH9)*Elec_source_E+(BG9-BF9)*Gas_source_E</f>
        <v>-20.001056029172442</v>
      </c>
      <c r="BM9" s="50">
        <f>(BI9-BH9)*Elec_emissions/1000+(BG9-BF9)*Gas_emissions</f>
        <v>-2696.5488531487267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33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33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33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33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33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5294</v>
      </c>
      <c r="E24" s="18">
        <v>1813</v>
      </c>
      <c r="F24" s="30">
        <v>51.833289903056311</v>
      </c>
      <c r="G24" s="31">
        <v>27.818918361146427</v>
      </c>
      <c r="H24" s="31">
        <v>362.00793143444508</v>
      </c>
      <c r="I24" s="30">
        <v>4104.0518180582812</v>
      </c>
      <c r="J24" s="37">
        <f t="shared" ref="J24:J26" si="13">(G24-F24)/F24</f>
        <v>-0.46330016070413266</v>
      </c>
      <c r="K24" s="38">
        <f t="shared" si="8"/>
        <v>10.336911326213501</v>
      </c>
      <c r="L24" s="49">
        <f>kWh_in_MMBtu*(I24-H24)*Elec_source_E+(G24-F24)*Gas_source_E</f>
        <v>12.512519230051328</v>
      </c>
      <c r="M24" s="50">
        <f>(I24-H24)*Elec_emissions/1000+(G24-F24)*Gas_emissions</f>
        <v>1601.7263694551752</v>
      </c>
      <c r="N24" s="6"/>
      <c r="O24" s="16">
        <v>2</v>
      </c>
      <c r="P24" s="17" t="s">
        <v>23</v>
      </c>
      <c r="Q24" s="18">
        <v>3773</v>
      </c>
      <c r="R24" s="18">
        <v>1369</v>
      </c>
      <c r="S24" s="30">
        <v>50.950142283125345</v>
      </c>
      <c r="T24" s="31">
        <v>31.256806265191667</v>
      </c>
      <c r="U24" s="31">
        <v>359.62994887850732</v>
      </c>
      <c r="V24" s="30">
        <v>3418.7683772359928</v>
      </c>
      <c r="W24" s="37">
        <f t="shared" ref="W24:W26" si="14">(T24-S24)/S24</f>
        <v>-0.38652170799640923</v>
      </c>
      <c r="X24" s="38">
        <f t="shared" si="9"/>
        <v>8.5063505914824251</v>
      </c>
      <c r="Y24" s="49">
        <f>kWh_in_MMBtu*(V24-U24)*Elec_source_E+(T24-S24)*Gas_source_E</f>
        <v>10.16203578916749</v>
      </c>
      <c r="Z24" s="50">
        <f>(V24-U24)*Elec_emissions/1000+(T24-S24)*Gas_emissions</f>
        <v>1300.3820460132042</v>
      </c>
      <c r="AA24" s="6"/>
      <c r="AB24" s="16">
        <v>2</v>
      </c>
      <c r="AC24" s="17" t="s">
        <v>23</v>
      </c>
      <c r="AD24" s="18">
        <v>1320</v>
      </c>
      <c r="AE24" s="18">
        <v>387</v>
      </c>
      <c r="AF24" s="30">
        <v>46.8181484462702</v>
      </c>
      <c r="AG24" s="31">
        <v>5.8775943314341266</v>
      </c>
      <c r="AH24" s="31">
        <v>330.84821874712168</v>
      </c>
      <c r="AI24" s="30">
        <v>7046.7468315597371</v>
      </c>
      <c r="AJ24" s="37">
        <f t="shared" ref="AJ24:AJ26" si="15">(AG24-AF24)/AF24</f>
        <v>-0.87445906071703339</v>
      </c>
      <c r="AK24" s="38">
        <f t="shared" si="10"/>
        <v>20.29903210071625</v>
      </c>
      <c r="AL24" s="49">
        <f>kWh_in_MMBtu*(AI24-AH24)*Elec_source_E+(AG24-AF24)*Gas_source_E</f>
        <v>24.80902248177766</v>
      </c>
      <c r="AM24" s="50">
        <f>(AI24-AH24)*Elec_emissions/1000+(AG24-AF24)*Gas_emissions</f>
        <v>3191.921902730317</v>
      </c>
      <c r="AO24" s="16">
        <v>2</v>
      </c>
      <c r="AP24" s="17" t="s">
        <v>23</v>
      </c>
      <c r="AQ24" s="18">
        <v>148</v>
      </c>
      <c r="AR24" s="18">
        <v>48</v>
      </c>
      <c r="AS24" s="30">
        <v>104.54954800821868</v>
      </c>
      <c r="AT24" s="31">
        <v>92.046556290490116</v>
      </c>
      <c r="AU24" s="31">
        <v>627.79678112542945</v>
      </c>
      <c r="AV24" s="30">
        <v>576.77469577084958</v>
      </c>
      <c r="AW24" s="37">
        <f t="shared" ref="AW24:AW26" si="16">(AT24-AS24)/AS24</f>
        <v>-0.11958915132512765</v>
      </c>
      <c r="AX24" s="38">
        <f t="shared" si="11"/>
        <v>-8.1271658104258446E-2</v>
      </c>
      <c r="AY24" s="49">
        <f>kWh_in_MMBtu*(AV24-AU24)*Elec_source_E+(AT24-AS24)*Gas_source_E</f>
        <v>-14.155767302239116</v>
      </c>
      <c r="AZ24" s="50">
        <f>(AV24-AU24)*Elec_emissions/1000+(AT24-AS24)*Gas_emissions</f>
        <v>-1907.9114703613695</v>
      </c>
      <c r="BA24" s="6"/>
      <c r="BB24" s="16">
        <v>2</v>
      </c>
      <c r="BC24" s="17" t="s">
        <v>23</v>
      </c>
      <c r="BD24" s="18">
        <v>53</v>
      </c>
      <c r="BE24" s="18">
        <v>9</v>
      </c>
      <c r="BF24" s="30">
        <v>120.66756172682358</v>
      </c>
      <c r="BG24" s="31">
        <v>105.80750038917627</v>
      </c>
      <c r="BH24" s="31">
        <v>646.05261409064587</v>
      </c>
      <c r="BI24" s="30">
        <v>619.53649921751605</v>
      </c>
      <c r="BJ24" s="37">
        <f t="shared" ref="BJ24:BJ26" si="17">(BG24-BF24)/BF24</f>
        <v>-0.12314876612232083</v>
      </c>
      <c r="BK24" s="38">
        <f t="shared" si="12"/>
        <v>-4.104327464172975E-2</v>
      </c>
      <c r="BL24" s="49">
        <f>kWh_in_MMBtu*(BI24-BH24)*Elec_source_E+(BG24-BF24)*Gas_source_E</f>
        <v>-16.471611247531268</v>
      </c>
      <c r="BM24" s="50">
        <f>(BI24-BH24)*Elec_emissions/1000+(BG24-BF24)*Gas_emissions</f>
        <v>-2220.7932165711645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33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33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33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33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33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4706</v>
      </c>
      <c r="E39" s="18">
        <v>2792</v>
      </c>
      <c r="F39" s="30">
        <v>28.333416503733364</v>
      </c>
      <c r="G39" s="31">
        <v>12.836442455191976</v>
      </c>
      <c r="H39" s="31">
        <v>275.26355028009175</v>
      </c>
      <c r="I39" s="30">
        <v>2522.5130196342789</v>
      </c>
      <c r="J39" s="37">
        <f t="shared" ref="J39:J41" si="23">(G39-F39)/F39</f>
        <v>-0.54695041971021818</v>
      </c>
      <c r="K39" s="38">
        <f t="shared" si="18"/>
        <v>8.1639921706579752</v>
      </c>
      <c r="L39" s="49">
        <f>kWh_in_MMBtu*(I39-H39)*Elec_source_E+(G39-F39)*Gas_source_E</f>
        <v>6.3421255943073405</v>
      </c>
      <c r="M39" s="50">
        <f>(I39-H39)*Elec_emissions/1000+(G39-F39)*Gas_emissions</f>
        <v>803.8227371367484</v>
      </c>
      <c r="N39" s="6"/>
      <c r="O39" s="16">
        <v>2</v>
      </c>
      <c r="P39" s="17" t="s">
        <v>23</v>
      </c>
      <c r="Q39" s="18">
        <v>3477</v>
      </c>
      <c r="R39" s="18">
        <v>2625</v>
      </c>
      <c r="S39" s="30">
        <v>27.336835042745314</v>
      </c>
      <c r="T39" s="31">
        <v>12.153951136084626</v>
      </c>
      <c r="U39" s="31">
        <v>268.64102638018534</v>
      </c>
      <c r="V39" s="30">
        <v>2503.6160948723514</v>
      </c>
      <c r="W39" s="37">
        <f t="shared" ref="W39:W41" si="24">(T39-S39)/S39</f>
        <v>-0.55540020938488055</v>
      </c>
      <c r="X39" s="38">
        <f t="shared" si="19"/>
        <v>8.3195597433773631</v>
      </c>
      <c r="Y39" s="49">
        <f>kWh_in_MMBtu*(V39-U39)*Elec_source_E+(T39-S39)*Gas_source_E</f>
        <v>6.5575814672605723</v>
      </c>
      <c r="Z39" s="50">
        <f>(V39-U39)*Elec_emissions/1000+(T39-S39)*Gas_emissions</f>
        <v>833.16087465103556</v>
      </c>
      <c r="AA39" s="6"/>
      <c r="AB39" s="16">
        <v>2</v>
      </c>
      <c r="AC39" s="17" t="s">
        <v>23</v>
      </c>
      <c r="AD39" s="18">
        <v>1125</v>
      </c>
      <c r="AE39" s="18">
        <v>118</v>
      </c>
      <c r="AF39" s="30">
        <v>29.079980286988857</v>
      </c>
      <c r="AG39" s="31">
        <v>4.3346274478336992</v>
      </c>
      <c r="AH39" s="31">
        <v>274.78610429452277</v>
      </c>
      <c r="AI39" s="30">
        <v>3754.0616856021984</v>
      </c>
      <c r="AJ39" s="37">
        <f t="shared" ref="AJ39:AJ41" si="25">(AG39-AF39)/AF39</f>
        <v>-0.85094118341706282</v>
      </c>
      <c r="AK39" s="38">
        <f t="shared" si="20"/>
        <v>12.661759553818264</v>
      </c>
      <c r="AL39" s="49">
        <f>kWh_in_MMBtu*(AI39-AH39)*Elec_source_E+(AG39-AF39)*Gas_source_E</f>
        <v>8.999044812790487</v>
      </c>
      <c r="AM39" s="50">
        <f>(AI39-AH39)*Elec_emissions/1000+(AG39-AF39)*Gas_emissions</f>
        <v>1133.9116648495387</v>
      </c>
      <c r="AO39" s="16">
        <v>2</v>
      </c>
      <c r="AP39" s="17" t="s">
        <v>23</v>
      </c>
      <c r="AQ39" s="18">
        <v>74</v>
      </c>
      <c r="AR39" s="18">
        <v>46</v>
      </c>
      <c r="AS39" s="30">
        <v>71.272475460255933</v>
      </c>
      <c r="AT39" s="31">
        <v>62.353907293736412</v>
      </c>
      <c r="AU39" s="31">
        <v>581.16124684557519</v>
      </c>
      <c r="AV39" s="30">
        <v>519.38709832724237</v>
      </c>
      <c r="AW39" s="37">
        <f t="shared" ref="AW39:AW41" si="26">(AT39-AS39)/AS39</f>
        <v>-0.12513341383088106</v>
      </c>
      <c r="AX39" s="38">
        <f t="shared" si="21"/>
        <v>-0.10629433544241002</v>
      </c>
      <c r="AY39" s="49">
        <f>kWh_in_MMBtu*(AV39-AU39)*Elec_source_E+(AT39-AS39)*Gas_source_E</f>
        <v>-10.359908892176071</v>
      </c>
      <c r="AZ39" s="50">
        <f>(AV39-AU39)*Elec_emissions/1000+(AT39-AS39)*Gas_emissions</f>
        <v>-1395.7465877564111</v>
      </c>
      <c r="BA39" s="6"/>
      <c r="BB39" s="16">
        <v>2</v>
      </c>
      <c r="BC39" s="17" t="s">
        <v>23</v>
      </c>
      <c r="BD39" s="18">
        <v>30</v>
      </c>
      <c r="BE39" s="18">
        <v>3</v>
      </c>
      <c r="BF39" s="30">
        <v>212.57844872692613</v>
      </c>
      <c r="BG39" s="31">
        <v>185.15327610585609</v>
      </c>
      <c r="BH39" s="31">
        <v>1398.3201574599186</v>
      </c>
      <c r="BI39" s="30">
        <v>1331.0054516234643</v>
      </c>
      <c r="BJ39" s="37">
        <f t="shared" ref="BJ39:BJ41" si="27">(BG39-BF39)/BF39</f>
        <v>-0.12901200843882271</v>
      </c>
      <c r="BK39" s="38">
        <f t="shared" si="22"/>
        <v>-4.8139694959938979E-2</v>
      </c>
      <c r="BL39" s="49">
        <f>kWh_in_MMBtu*(BI39-BH39)*Elec_source_E+(BG39-BF39)*Gas_source_E</f>
        <v>-30.589390374095917</v>
      </c>
      <c r="BM39" s="50">
        <f>(BI39-BH39)*Elec_emissions/1000+(BG39-BF39)*Gas_emissions</f>
        <v>-4123.8157628814079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33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33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33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1430</v>
      </c>
      <c r="E54" s="18">
        <v>631</v>
      </c>
      <c r="F54" s="30">
        <v>37.834263016037241</v>
      </c>
      <c r="G54" s="31">
        <v>20.62663468660147</v>
      </c>
      <c r="H54" s="31">
        <v>309.59820444305711</v>
      </c>
      <c r="I54" s="30">
        <v>3269.4271502906809</v>
      </c>
      <c r="J54" s="37">
        <f t="shared" ref="J54:J56" si="31">(G54-F54)/F54</f>
        <v>-0.45481600426951035</v>
      </c>
      <c r="K54" s="38">
        <f t="shared" si="28"/>
        <v>9.5602264592332631</v>
      </c>
      <c r="L54" s="49">
        <f>kWh_in_MMBtu*(I54-H54)*Elec_source_E+(G54-F54)*Gas_source_E</f>
        <v>11.844717860947078</v>
      </c>
      <c r="M54" s="50">
        <f>(I54-H54)*Elec_emissions/1000+(G54-F54)*Gas_emissions</f>
        <v>1529.588051908373</v>
      </c>
      <c r="O54" s="16">
        <v>2</v>
      </c>
      <c r="P54" s="17" t="s">
        <v>23</v>
      </c>
      <c r="Q54" s="18">
        <v>812</v>
      </c>
      <c r="R54" s="18">
        <v>270</v>
      </c>
      <c r="S54" s="30">
        <v>50.735768430818339</v>
      </c>
      <c r="T54" s="31">
        <v>30.702499416699109</v>
      </c>
      <c r="U54" s="31">
        <v>355.82368778456214</v>
      </c>
      <c r="V54" s="30">
        <v>3410.1435182395248</v>
      </c>
      <c r="W54" s="37">
        <f t="shared" ref="W54:W56" si="32">(T54-S54)/S54</f>
        <v>-0.39485494422807355</v>
      </c>
      <c r="X54" s="38">
        <f t="shared" si="29"/>
        <v>8.5838012906668499</v>
      </c>
      <c r="Y54" s="49">
        <f>kWh_in_MMBtu*(V54-U54)*Elec_source_E+(T54-S54)*Gas_source_E</f>
        <v>9.7416903794644867</v>
      </c>
      <c r="Z54" s="50">
        <f>(V54-U54)*Elec_emissions/1000+(T54-S54)*Gas_emissions</f>
        <v>1243.8036704104093</v>
      </c>
      <c r="AB54" s="16">
        <v>2</v>
      </c>
      <c r="AC54" s="17" t="s">
        <v>23</v>
      </c>
      <c r="AD54" s="18">
        <v>618</v>
      </c>
      <c r="AE54" s="18">
        <v>361</v>
      </c>
      <c r="AF54" s="30">
        <v>28.184937636561159</v>
      </c>
      <c r="AG54" s="31">
        <v>13.090669376002149</v>
      </c>
      <c r="AH54" s="31">
        <v>275.02512825966011</v>
      </c>
      <c r="AI54" s="30">
        <v>2520.8434583235803</v>
      </c>
      <c r="AJ54" s="37">
        <f t="shared" ref="AJ54:AJ56" si="33">(AG54-AF54)/AF54</f>
        <v>-0.53554378779177814</v>
      </c>
      <c r="AK54" s="38">
        <f t="shared" si="30"/>
        <v>8.1658659493236225</v>
      </c>
      <c r="AL54" s="49">
        <f>kWh_in_MMBtu*(AI54-AH54)*Elec_source_E+(AG54-AF54)*Gas_source_E</f>
        <v>6.7662786629259202</v>
      </c>
      <c r="AM54" s="50">
        <f>(AI54-AH54)*Elec_emissions/1000+(AG54-AF54)*Gas_emissions</f>
        <v>861.05782354748544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33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33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33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835</v>
      </c>
      <c r="E69" s="18">
        <v>405</v>
      </c>
      <c r="F69" s="30">
        <v>36.752595363760719</v>
      </c>
      <c r="G69" s="31">
        <v>18.436016111663836</v>
      </c>
      <c r="H69" s="31">
        <v>300.70101020983844</v>
      </c>
      <c r="I69" s="30">
        <v>913</v>
      </c>
      <c r="J69" s="37">
        <f t="shared" ref="J69:J71" si="36">(G69-F69)/F69</f>
        <v>-0.498375123465638</v>
      </c>
      <c r="K69" s="38">
        <f t="shared" si="34"/>
        <v>2.0362385525837792</v>
      </c>
      <c r="L69" s="49">
        <f>kWh_in_MMBtu*(I69-H69)*Elec_source_E+(G69-F69)*Gas_source_E</f>
        <v>-13.63464426346712</v>
      </c>
      <c r="M69" s="50">
        <f>(I69-H69)*Elec_emissions/1000+(G69-F69)*Gas_emissions</f>
        <v>-1852.8303154600144</v>
      </c>
      <c r="O69" s="16">
        <v>2</v>
      </c>
      <c r="P69" s="17" t="s">
        <v>23</v>
      </c>
      <c r="Q69" s="18">
        <v>444</v>
      </c>
      <c r="R69" s="18">
        <v>142</v>
      </c>
      <c r="S69" s="30">
        <v>55.294166506714319</v>
      </c>
      <c r="T69" s="31">
        <v>31.919252961241032</v>
      </c>
      <c r="U69" s="31">
        <v>383.50037302468343</v>
      </c>
      <c r="V69" s="30">
        <v>4392.4840773714504</v>
      </c>
      <c r="W69" s="37">
        <f t="shared" ref="W69:W71" si="37">(T69-S69)/S69</f>
        <v>-0.42273742461847025</v>
      </c>
      <c r="X69" s="38">
        <f t="shared" si="35"/>
        <v>10.453663115703762</v>
      </c>
      <c r="Y69" s="49">
        <f>kWh_in_MMBtu*(V69-U69)*Elec_source_E+(T69-S69)*Gas_source_E</f>
        <v>15.969361615991936</v>
      </c>
      <c r="Z69" s="50">
        <f>(V69-U69)*Elec_emissions/1000+(T69-S69)*Gas_emissions</f>
        <v>2061.807960956583</v>
      </c>
      <c r="AB69" s="16">
        <v>2</v>
      </c>
      <c r="AC69" s="17" t="s">
        <v>23</v>
      </c>
      <c r="AD69" s="18">
        <v>391</v>
      </c>
      <c r="AE69" s="18">
        <v>263</v>
      </c>
      <c r="AF69" s="30">
        <v>26.741556951975831</v>
      </c>
      <c r="AG69" s="31">
        <v>11.15609355409746</v>
      </c>
      <c r="AH69" s="31">
        <v>255.99565081931382</v>
      </c>
      <c r="AI69" s="30">
        <v>2604.2912463697012</v>
      </c>
      <c r="AJ69" s="37">
        <f t="shared" ref="AJ69:AK71" si="38">(AG69-AF69)/AF69</f>
        <v>-0.58281809940489726</v>
      </c>
      <c r="AK69" s="38">
        <f t="shared" si="38"/>
        <v>21.946710654402015</v>
      </c>
      <c r="AL69" s="49">
        <f>kWh_in_MMBtu*(AI69-AH69)*Elec_source_E+(AG69-AF69)*Gas_source_E</f>
        <v>7.2903662965185099</v>
      </c>
      <c r="AM69" s="50">
        <f>(AI69-AH69)*Elec_emissions/1000+(AG69-AF69)*Gas_emissions</f>
        <v>929.38946024968072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BM71"/>
  <sheetViews>
    <sheetView workbookViewId="0">
      <selection activeCell="L29" sqref="L29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36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36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36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36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4102</v>
      </c>
      <c r="F9" s="30">
        <v>32.510402547828583</v>
      </c>
      <c r="G9" s="31">
        <v>22.846108976130509</v>
      </c>
      <c r="H9" s="31">
        <v>279.72038097488883</v>
      </c>
      <c r="I9" s="30">
        <v>1143.1741216131711</v>
      </c>
      <c r="J9" s="37">
        <f t="shared" ref="J9:J11" si="2">(G9-F9)/F9</f>
        <v>-0.29726773015130098</v>
      </c>
      <c r="K9" s="38">
        <f t="shared" ref="K9:K11" si="3">(I9-H9)/H9</f>
        <v>3.0868460053892055</v>
      </c>
      <c r="L9" s="49">
        <f>kWh_in_MMBtu*(I9-H9)*Elec_source_E+(G9-F9)*Gas_source_E</f>
        <v>-1.6070181020089311</v>
      </c>
      <c r="M9" s="50">
        <f>(I9-H9)*Elec_emissions/1000+(G9-F9)*Gas_emissions</f>
        <v>-236.51069512827644</v>
      </c>
      <c r="N9" s="6"/>
      <c r="O9" s="16">
        <v>2</v>
      </c>
      <c r="P9" s="17" t="s">
        <v>23</v>
      </c>
      <c r="Q9" s="18">
        <v>7241</v>
      </c>
      <c r="R9" s="18">
        <v>3441</v>
      </c>
      <c r="S9" s="30">
        <v>30.050804012245518</v>
      </c>
      <c r="T9" s="31">
        <v>21.015776967175348</v>
      </c>
      <c r="U9" s="31">
        <v>267.8141096144206</v>
      </c>
      <c r="V9" s="30">
        <v>1058.9895208802268</v>
      </c>
      <c r="W9" s="37">
        <f t="shared" ref="W9:W11" si="4">(T9-S9)/S9</f>
        <v>-0.30065841304573587</v>
      </c>
      <c r="X9" s="38">
        <f t="shared" si="0"/>
        <v>2.9541961489814086</v>
      </c>
      <c r="Y9" s="49">
        <f>kWh_in_MMBtu*(V9-U9)*Elec_source_E+(T9-S9)*Gas_source_E</f>
        <v>-1.6683876377030682</v>
      </c>
      <c r="Z9" s="50">
        <f>(V9-U9)*Elec_emissions/1000+(T9-S9)*Gas_emissions</f>
        <v>-243.13101661538849</v>
      </c>
      <c r="AA9" s="6"/>
      <c r="AB9" s="16">
        <v>2</v>
      </c>
      <c r="AC9" s="17" t="s">
        <v>23</v>
      </c>
      <c r="AD9" s="18">
        <v>2476</v>
      </c>
      <c r="AE9" s="18">
        <v>556</v>
      </c>
      <c r="AF9" s="30">
        <v>42.320272588700035</v>
      </c>
      <c r="AG9" s="31">
        <v>28.340030229260869</v>
      </c>
      <c r="AH9" s="31">
        <v>318.62950759305767</v>
      </c>
      <c r="AI9" s="30">
        <v>1800.7005715779353</v>
      </c>
      <c r="AJ9" s="37">
        <f t="shared" ref="AJ9:AJ11" si="5">(AG9-AF9)/AF9</f>
        <v>-0.33034386369174856</v>
      </c>
      <c r="AK9" s="38">
        <f t="shared" si="1"/>
        <v>4.6513930087031561</v>
      </c>
      <c r="AL9" s="49">
        <f>kWh_in_MMBtu*(AI9-AH9)*Elec_source_E+(AG9-AF9)*Gas_source_E</f>
        <v>8.4348727815346081E-2</v>
      </c>
      <c r="AM9" s="50">
        <f>(AI9-AH9)*Elec_emissions/1000+(AG9-AF9)*Gas_emissions</f>
        <v>-22.583369688696393</v>
      </c>
      <c r="AO9" s="16">
        <v>2</v>
      </c>
      <c r="AP9" s="17" t="s">
        <v>23</v>
      </c>
      <c r="AQ9" s="18">
        <v>211</v>
      </c>
      <c r="AR9" s="18">
        <v>95</v>
      </c>
      <c r="AS9" s="30">
        <v>57.260789747345349</v>
      </c>
      <c r="AT9" s="31">
        <v>50.295391058549804</v>
      </c>
      <c r="AU9" s="31">
        <v>450.66111102300118</v>
      </c>
      <c r="AV9" s="30">
        <v>408.60453089989909</v>
      </c>
      <c r="AW9" s="37">
        <f t="shared" ref="AW9:AX11" si="6">(AT9-AS9)/AS9</f>
        <v>-0.12164342684635197</v>
      </c>
      <c r="AX9" s="38">
        <f t="shared" si="6"/>
        <v>7.9602864504697495</v>
      </c>
      <c r="AY9" s="49">
        <f>kWh_in_MMBtu*(AV9-AU9)*Elec_source_E+(AT9-AS9)*Gas_source_E</f>
        <v>-8.0270984768699076</v>
      </c>
      <c r="AZ9" s="50">
        <f>(AV9-AU9)*Elec_emissions/1000+(AT9-AS9)*Gas_emissions</f>
        <v>-1081.5900012337675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98.300805974088973</v>
      </c>
      <c r="BG9" s="31">
        <v>86.433151800565554</v>
      </c>
      <c r="BH9" s="31">
        <v>589.38398068508536</v>
      </c>
      <c r="BI9" s="30">
        <v>531.03572755370328</v>
      </c>
      <c r="BJ9" s="37">
        <f t="shared" ref="BJ9:BK11" si="7">(BG9-BF9)/BF9</f>
        <v>-0.12072794374291911</v>
      </c>
      <c r="BK9" s="38">
        <f t="shared" si="7"/>
        <v>5.8189574070493268</v>
      </c>
      <c r="BL9" s="49">
        <f>kWh_in_MMBtu*(BI9-BH9)*Elec_source_E+(BG9-BF9)*Gas_source_E</f>
        <v>-13.538993046712863</v>
      </c>
      <c r="BM9" s="50">
        <f>(BI9-BH9)*Elec_emissions/1000+(BG9-BF9)*Gas_emissions</f>
        <v>-1824.5639578523198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36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36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36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36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36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1522</v>
      </c>
      <c r="F24" s="30">
        <v>43.821172021873558</v>
      </c>
      <c r="G24" s="31">
        <v>33.423677287745193</v>
      </c>
      <c r="H24" s="31">
        <v>314.63471540751078</v>
      </c>
      <c r="I24" s="30">
        <v>1188.3610830306191</v>
      </c>
      <c r="J24" s="37">
        <f t="shared" ref="J24:J26" si="13">(G24-F24)/F24</f>
        <v>-0.23727103257161639</v>
      </c>
      <c r="K24" s="38">
        <f t="shared" si="8"/>
        <v>2.7769547505000176</v>
      </c>
      <c r="L24" s="49">
        <f>kWh_in_MMBtu*(I24-H24)*Elec_source_E+(G24-F24)*Gas_source_E</f>
        <v>-2.3000008954947351</v>
      </c>
      <c r="M24" s="50">
        <f>(I24-H24)*Elec_emissions/1000+(G24-F24)*Gas_emissions</f>
        <v>-330.20338535853898</v>
      </c>
      <c r="N24" s="6"/>
      <c r="O24" s="16">
        <v>2</v>
      </c>
      <c r="P24" s="17" t="s">
        <v>23</v>
      </c>
      <c r="Q24" s="18">
        <v>3779</v>
      </c>
      <c r="R24" s="18">
        <v>1061</v>
      </c>
      <c r="S24" s="30">
        <v>41.462087649820333</v>
      </c>
      <c r="T24" s="31">
        <v>32.910384109568042</v>
      </c>
      <c r="U24" s="31">
        <v>301.20584223921122</v>
      </c>
      <c r="V24" s="30">
        <v>908.69550230382731</v>
      </c>
      <c r="W24" s="37">
        <f t="shared" ref="W24:W26" si="14">(T24-S24)/S24</f>
        <v>-0.20625356862100377</v>
      </c>
      <c r="X24" s="38">
        <f t="shared" si="9"/>
        <v>2.0168588216896568</v>
      </c>
      <c r="Y24" s="49">
        <f>kWh_in_MMBtu*(V24-U24)*Elec_source_E+(T24-S24)*Gas_source_E</f>
        <v>-3.0406523597355735</v>
      </c>
      <c r="Z24" s="50">
        <f>(V24-U24)*Elec_emissions/1000+(T24-S24)*Gas_emissions</f>
        <v>-423.98910060447213</v>
      </c>
      <c r="AA24" s="6"/>
      <c r="AB24" s="16">
        <v>2</v>
      </c>
      <c r="AC24" s="17" t="s">
        <v>23</v>
      </c>
      <c r="AD24" s="18">
        <v>1341</v>
      </c>
      <c r="AE24" s="18">
        <v>418</v>
      </c>
      <c r="AF24" s="30">
        <v>46.060188648212446</v>
      </c>
      <c r="AG24" s="31">
        <v>30.896051823002789</v>
      </c>
      <c r="AH24" s="31">
        <v>329.49953973623201</v>
      </c>
      <c r="AI24" s="30">
        <v>1972.579602196171</v>
      </c>
      <c r="AJ24" s="37">
        <f t="shared" ref="AJ24:AJ26" si="15">(AG24-AF24)/AF24</f>
        <v>-0.32922437511115499</v>
      </c>
      <c r="AK24" s="38">
        <f t="shared" si="10"/>
        <v>4.9865928910712363</v>
      </c>
      <c r="AL24" s="49">
        <f>kWh_in_MMBtu*(AI24-AH24)*Elec_source_E+(AG24-AF24)*Gas_source_E</f>
        <v>0.45854104961730258</v>
      </c>
      <c r="AM24" s="50">
        <f>(AI24-AH24)*Elec_emissions/1000+(AG24-AF24)*Gas_emissions</f>
        <v>24.191884351740555</v>
      </c>
      <c r="AO24" s="16">
        <v>2</v>
      </c>
      <c r="AP24" s="17" t="s">
        <v>23</v>
      </c>
      <c r="AQ24" s="18">
        <v>133</v>
      </c>
      <c r="AR24" s="18">
        <v>33</v>
      </c>
      <c r="AS24" s="30">
        <v>74.799451701167882</v>
      </c>
      <c r="AT24" s="31">
        <v>65.879942778048303</v>
      </c>
      <c r="AU24" s="31">
        <v>474.8482066009737</v>
      </c>
      <c r="AV24" s="30">
        <v>445.78816468805468</v>
      </c>
      <c r="AW24" s="37">
        <f t="shared" ref="AW24:AW26" si="16">(AT24-AS24)/AS24</f>
        <v>-0.11924564579368854</v>
      </c>
      <c r="AX24" s="38">
        <f t="shared" si="11"/>
        <v>-6.1198592537465069E-2</v>
      </c>
      <c r="AY24" s="49">
        <f>kWh_in_MMBtu*(AV24-AU24)*Elec_source_E+(AT24-AS24)*Gas_source_E</f>
        <v>-10.022710228380966</v>
      </c>
      <c r="AZ24" s="50">
        <f>(AV24-AU24)*Elec_emissions/1000+(AT24-AS24)*Gas_emissions</f>
        <v>-1351.0207531779554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98.300805974088973</v>
      </c>
      <c r="BG24" s="31">
        <v>86.433151800565554</v>
      </c>
      <c r="BH24" s="31">
        <v>589.38398068508536</v>
      </c>
      <c r="BI24" s="30">
        <v>531.03572755370328</v>
      </c>
      <c r="BJ24" s="37">
        <f t="shared" ref="BJ24:BJ26" si="17">(BG24-BF24)/BF24</f>
        <v>-0.12072794374291911</v>
      </c>
      <c r="BK24" s="38">
        <f t="shared" si="12"/>
        <v>-9.899870889527658E-2</v>
      </c>
      <c r="BL24" s="49">
        <f>kWh_in_MMBtu*(BI24-BH24)*Elec_source_E+(BG24-BF24)*Gas_source_E</f>
        <v>-13.538993046712863</v>
      </c>
      <c r="BM24" s="50">
        <f>(BI24-BH24)*Elec_emissions/1000+(BG24-BF24)*Gas_emissions</f>
        <v>-1824.5639578523198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36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36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36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36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36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2580</v>
      </c>
      <c r="F39" s="30">
        <v>25.837925361977273</v>
      </c>
      <c r="G39" s="31">
        <v>16.606163638813641</v>
      </c>
      <c r="H39" s="31">
        <v>259.12363019719515</v>
      </c>
      <c r="I39" s="30">
        <v>1116.517317242098</v>
      </c>
      <c r="J39" s="37">
        <f t="shared" ref="J39:J41" si="23">(G39-F39)/F39</f>
        <v>-0.35729500700350203</v>
      </c>
      <c r="K39" s="38">
        <f t="shared" si="18"/>
        <v>3.3088209145280167</v>
      </c>
      <c r="L39" s="49">
        <f>kWh_in_MMBtu*(I39-H39)*Elec_source_E+(G39-F39)*Gas_source_E</f>
        <v>-1.1982119734487746</v>
      </c>
      <c r="M39" s="50">
        <f>(I39-H39)*Elec_emissions/1000+(G39-F39)*Gas_emissions</f>
        <v>-181.2392708916741</v>
      </c>
      <c r="N39" s="6"/>
      <c r="O39" s="16">
        <v>2</v>
      </c>
      <c r="P39" s="17" t="s">
        <v>23</v>
      </c>
      <c r="Q39" s="18">
        <v>3462</v>
      </c>
      <c r="R39" s="18">
        <v>2380</v>
      </c>
      <c r="S39" s="30">
        <v>24.963672945242728</v>
      </c>
      <c r="T39" s="31">
        <v>15.713181094033057</v>
      </c>
      <c r="U39" s="31">
        <v>252.92813133084658</v>
      </c>
      <c r="V39" s="30">
        <v>1125.9903417665942</v>
      </c>
      <c r="W39" s="37">
        <f t="shared" ref="W39:W41" si="24">(T39-S39)/S39</f>
        <v>-0.37055812546096173</v>
      </c>
      <c r="X39" s="38">
        <f t="shared" si="19"/>
        <v>3.4518193205394181</v>
      </c>
      <c r="Y39" s="49">
        <f>kWh_in_MMBtu*(V39-U39)*Elec_source_E+(T39-S39)*Gas_source_E</f>
        <v>-1.0566343309483592</v>
      </c>
      <c r="Z39" s="50">
        <f>(V39-U39)*Elec_emissions/1000+(T39-S39)*Gas_emissions</f>
        <v>-162.50478673623729</v>
      </c>
      <c r="AA39" s="6"/>
      <c r="AB39" s="16">
        <v>2</v>
      </c>
      <c r="AC39" s="17" t="s">
        <v>23</v>
      </c>
      <c r="AD39" s="18">
        <v>1135</v>
      </c>
      <c r="AE39" s="18">
        <v>138</v>
      </c>
      <c r="AF39" s="30">
        <v>30.992121046118953</v>
      </c>
      <c r="AG39" s="31">
        <v>20.597877865607852</v>
      </c>
      <c r="AH39" s="31">
        <v>285.70433776808068</v>
      </c>
      <c r="AI39" s="30">
        <v>1280.0814788357363</v>
      </c>
      <c r="AJ39" s="37">
        <f t="shared" ref="AJ39:AJ41" si="25">(AG39-AF39)/AF39</f>
        <v>-0.33538340809406264</v>
      </c>
      <c r="AK39" s="38">
        <f t="shared" si="20"/>
        <v>3.4804411750823232</v>
      </c>
      <c r="AL39" s="49">
        <f>kWh_in_MMBtu*(AI39-AH39)*Elec_source_E+(AG39-AF39)*Gas_source_E</f>
        <v>-1.049074391845652</v>
      </c>
      <c r="AM39" s="50">
        <f>(AI39-AH39)*Elec_emissions/1000+(AG39-AF39)*Gas_emissions</f>
        <v>-164.2649362749487</v>
      </c>
      <c r="AO39" s="16">
        <v>2</v>
      </c>
      <c r="AP39" s="17" t="s">
        <v>23</v>
      </c>
      <c r="AQ39" s="18">
        <v>78</v>
      </c>
      <c r="AR39" s="18">
        <v>62</v>
      </c>
      <c r="AS39" s="30">
        <v>47.925695481601082</v>
      </c>
      <c r="AT39" s="31">
        <v>42.000387723977987</v>
      </c>
      <c r="AU39" s="31">
        <v>437.78733434440272</v>
      </c>
      <c r="AV39" s="30">
        <v>388.81324194813868</v>
      </c>
      <c r="AW39" s="37">
        <f t="shared" ref="AW39:AW41" si="26">(AT39-AS39)/AS39</f>
        <v>-0.12363530039742147</v>
      </c>
      <c r="AX39" s="38">
        <f t="shared" si="21"/>
        <v>-0.11186731217248198</v>
      </c>
      <c r="AY39" s="49">
        <f>kWh_in_MMBtu*(AV39-AU39)*Elec_source_E+(AT39-AS39)*Gas_source_E</f>
        <v>-6.964918028485009</v>
      </c>
      <c r="AZ39" s="50">
        <f>(AV39-AU39)*Elec_emissions/1000+(AT39-AS39)*Gas_emissions</f>
        <v>-938.18331068283146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7">(BG39-BF39)/BF39</f>
        <v>#DIV/0!</v>
      </c>
      <c r="BK39" s="38" t="e">
        <f t="shared" si="22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36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36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36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532</v>
      </c>
      <c r="F54" s="30">
        <v>31.933461204723503</v>
      </c>
      <c r="G54" s="31">
        <v>22.976189432368852</v>
      </c>
      <c r="H54" s="31">
        <v>275.22458763906019</v>
      </c>
      <c r="I54" s="30">
        <v>1358.2909367873576</v>
      </c>
      <c r="J54" s="37">
        <f t="shared" ref="J54:J56" si="31">(G54-F54)/F54</f>
        <v>-0.28049799283986537</v>
      </c>
      <c r="K54" s="38">
        <f t="shared" si="28"/>
        <v>3.9352092719589105</v>
      </c>
      <c r="L54" s="49">
        <f>kWh_in_MMBtu*(I54-H54)*Elec_source_E+(G54-F54)*Gas_source_E</f>
        <v>1.4341630262595295</v>
      </c>
      <c r="M54" s="50">
        <f>(I54-H54)*Elec_emissions/1000+(G54-F54)*Gas_emissions</f>
        <v>168.59824068584112</v>
      </c>
      <c r="O54" s="16">
        <v>2</v>
      </c>
      <c r="P54" s="17" t="s">
        <v>23</v>
      </c>
      <c r="Q54" s="18">
        <v>794</v>
      </c>
      <c r="R54" s="18">
        <v>180</v>
      </c>
      <c r="S54" s="30">
        <v>42.797072363401028</v>
      </c>
      <c r="T54" s="31">
        <v>33.074630564764512</v>
      </c>
      <c r="U54" s="31">
        <v>306.64420328635782</v>
      </c>
      <c r="V54" s="30">
        <v>1104.891807471176</v>
      </c>
      <c r="W54" s="37">
        <f t="shared" ref="W54:W56" si="32">(T54-S54)/S54</f>
        <v>-0.22717539452420354</v>
      </c>
      <c r="X54" s="38">
        <f t="shared" si="29"/>
        <v>2.6031720007417829</v>
      </c>
      <c r="Y54" s="49">
        <f>kWh_in_MMBtu*(V54-U54)*Elec_source_E+(T54-S54)*Gas_source_E</f>
        <v>-2.3445518426799516</v>
      </c>
      <c r="Z54" s="50">
        <f>(V54-U54)*Elec_emissions/1000+(T54-S54)*Gas_emissions</f>
        <v>-334.48218002050839</v>
      </c>
      <c r="AB54" s="16">
        <v>2</v>
      </c>
      <c r="AC54" s="17" t="s">
        <v>23</v>
      </c>
      <c r="AD54" s="18">
        <v>661</v>
      </c>
      <c r="AE54" s="18">
        <v>352</v>
      </c>
      <c r="AF54" s="30">
        <v>26.378205498581586</v>
      </c>
      <c r="AG54" s="31">
        <v>17.812213853302865</v>
      </c>
      <c r="AH54" s="31">
        <v>259.1577387285102</v>
      </c>
      <c r="AI54" s="30">
        <v>988.91715415667579</v>
      </c>
      <c r="AJ54" s="37">
        <f t="shared" ref="AJ54:AJ56" si="33">(AG54-AF54)/AF54</f>
        <v>-0.32473746729053776</v>
      </c>
      <c r="AK54" s="38">
        <f t="shared" si="30"/>
        <v>2.8158889601697394</v>
      </c>
      <c r="AL54" s="49">
        <f>kWh_in_MMBtu*(AI54-AH54)*Elec_source_E+(AG54-AF54)*Gas_source_E</f>
        <v>-1.7921057793238528</v>
      </c>
      <c r="AM54" s="50">
        <f>(AI54-AH54)*Elec_emissions/1000+(AG54-AF54)*Gas_emissions</f>
        <v>-258.40870953778585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36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36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36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346</v>
      </c>
      <c r="F69" s="30">
        <v>29.667179979916352</v>
      </c>
      <c r="G69" s="31">
        <v>20.826912772607596</v>
      </c>
      <c r="H69" s="31">
        <v>261.22682398940333</v>
      </c>
      <c r="I69" s="30">
        <v>764</v>
      </c>
      <c r="J69" s="37">
        <f t="shared" ref="J69:J71" si="36">(G69-F69)/F69</f>
        <v>-0.29798137919725803</v>
      </c>
      <c r="K69" s="38">
        <f t="shared" si="34"/>
        <v>1.9246613664414176</v>
      </c>
      <c r="L69" s="49">
        <f>kWh_in_MMBtu*(I69-H69)*Elec_source_E+(G69-F69)*Gas_source_E</f>
        <v>-4.4378278876443691</v>
      </c>
      <c r="M69" s="50">
        <f>(I69-H69)*Elec_emissions/1000+(G69-F69)*Gas_emissions</f>
        <v>-610.01614589345479</v>
      </c>
      <c r="O69" s="16">
        <v>2</v>
      </c>
      <c r="P69" s="17" t="s">
        <v>23</v>
      </c>
      <c r="Q69" s="18">
        <v>441</v>
      </c>
      <c r="R69" s="18">
        <v>102</v>
      </c>
      <c r="S69" s="30">
        <v>42.744962101133822</v>
      </c>
      <c r="T69" s="31">
        <v>35.653001823247081</v>
      </c>
      <c r="U69" s="31">
        <v>311.10211244424943</v>
      </c>
      <c r="V69" s="30">
        <v>657.79059394077774</v>
      </c>
      <c r="W69" s="37">
        <f t="shared" ref="W69:W71" si="37">(T69-S69)/S69</f>
        <v>-0.16591335982723038</v>
      </c>
      <c r="X69" s="38">
        <f t="shared" si="35"/>
        <v>1.1143880662612218</v>
      </c>
      <c r="Y69" s="49">
        <f>kWh_in_MMBtu*(V69-U69)*Elec_source_E+(T69-S69)*Gas_source_E</f>
        <v>-4.1458993080782491</v>
      </c>
      <c r="Z69" s="50">
        <f>(V69-U69)*Elec_emissions/1000+(T69-S69)*Gas_emissions</f>
        <v>-567.06957732501201</v>
      </c>
      <c r="AB69" s="16">
        <v>2</v>
      </c>
      <c r="AC69" s="17" t="s">
        <v>23</v>
      </c>
      <c r="AD69" s="18">
        <v>374</v>
      </c>
      <c r="AE69" s="18">
        <v>244</v>
      </c>
      <c r="AF69" s="30">
        <v>24.200238273505757</v>
      </c>
      <c r="AG69" s="31">
        <v>14.629121448159921</v>
      </c>
      <c r="AH69" s="31">
        <v>240.3773181599189</v>
      </c>
      <c r="AI69" s="30">
        <v>1226.3759051421071</v>
      </c>
      <c r="AJ69" s="37">
        <f t="shared" ref="AJ69:AK71" si="38">(AG69-AF69)/AF69</f>
        <v>-0.39549680119572311</v>
      </c>
      <c r="AK69" s="38">
        <f t="shared" si="38"/>
        <v>15.43142542850063</v>
      </c>
      <c r="AL69" s="49">
        <f>kWh_in_MMBtu*(AI69-AH69)*Elec_source_E+(AG69-AF69)*Gas_source_E</f>
        <v>-0.23849072731318977</v>
      </c>
      <c r="AM69" s="50">
        <f>(AI69-AH69)*Elec_emissions/1000+(AG69-AF69)*Gas_emissions</f>
        <v>-54.755711138465131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BM71"/>
  <sheetViews>
    <sheetView workbookViewId="0">
      <selection activeCell="I13" sqref="I1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73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F1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F1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F1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F1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5247</v>
      </c>
      <c r="F9" s="30">
        <v>36.371075338766936</v>
      </c>
      <c r="G9" s="31">
        <v>27.7612131753658</v>
      </c>
      <c r="H9" s="31">
        <v>297.96011307935152</v>
      </c>
      <c r="I9" s="30">
        <v>986.54477298138897</v>
      </c>
      <c r="J9" s="37">
        <f t="shared" ref="J9:J11" si="2">(G9-F9)/F9</f>
        <v>-0.23672278268396751</v>
      </c>
      <c r="K9" s="38">
        <f t="shared" ref="K9:K11" si="3">(I9-H9)/H9</f>
        <v>2.3109961020811411</v>
      </c>
      <c r="L9" s="49">
        <f>kWh_in_MMBtu*(I9-H9)*Elec_source_E+(G9-F9)*Gas_source_E</f>
        <v>-2.2656215559496804</v>
      </c>
      <c r="M9" s="50">
        <f>(I9-H9)*Elec_emissions/1000+(G9-F9)*Gas_emissions</f>
        <v>-321.32473543031267</v>
      </c>
      <c r="N9" s="6"/>
      <c r="O9" s="16">
        <v>2</v>
      </c>
      <c r="P9" s="17" t="s">
        <v>23</v>
      </c>
      <c r="Q9" s="18">
        <v>7241</v>
      </c>
      <c r="R9" s="18">
        <v>3760</v>
      </c>
      <c r="S9" s="30">
        <v>34.966640939376077</v>
      </c>
      <c r="T9" s="31">
        <v>26.499127469250411</v>
      </c>
      <c r="U9" s="31">
        <v>286.2642115491019</v>
      </c>
      <c r="V9" s="30">
        <v>978.50740464033561</v>
      </c>
      <c r="W9" s="37">
        <f t="shared" ref="W9:W11" si="4">(T9-S9)/S9</f>
        <v>-0.24215976263794803</v>
      </c>
      <c r="X9" s="38">
        <f t="shared" si="0"/>
        <v>2.4181967747389743</v>
      </c>
      <c r="Y9" s="49">
        <f>kWh_in_MMBtu*(V9-U9)*Elec_source_E+(T9-S9)*Gas_source_E</f>
        <v>-2.0726366951477804</v>
      </c>
      <c r="Z9" s="50">
        <f>(V9-U9)*Elec_emissions/1000+(T9-S9)*Gas_emissions</f>
        <v>-295.3821651031551</v>
      </c>
      <c r="AA9" s="6"/>
      <c r="AB9" s="16">
        <v>2</v>
      </c>
      <c r="AC9" s="17" t="s">
        <v>23</v>
      </c>
      <c r="AD9" s="18">
        <v>2476</v>
      </c>
      <c r="AE9" s="18">
        <v>1345</v>
      </c>
      <c r="AF9" s="30">
        <v>34.494679938363639</v>
      </c>
      <c r="AG9" s="31">
        <v>25.634373155185031</v>
      </c>
      <c r="AH9" s="31">
        <v>306.81401199012015</v>
      </c>
      <c r="AI9" s="30">
        <v>1061.9018277199652</v>
      </c>
      <c r="AJ9" s="37">
        <f t="shared" ref="AJ9:AJ11" si="5">(AG9-AF9)/AF9</f>
        <v>-0.25686009549908939</v>
      </c>
      <c r="AK9" s="38">
        <f t="shared" si="1"/>
        <v>2.4610604021375657</v>
      </c>
      <c r="AL9" s="49">
        <f>kWh_in_MMBtu*(AI9-AH9)*Elec_source_E+(AG9-AF9)*Gas_source_E</f>
        <v>-1.8510444147844494</v>
      </c>
      <c r="AM9" s="50">
        <f>(AI9-AH9)*Elec_emissions/1000+(AG9-AF9)*Gas_emissions</f>
        <v>-266.93766663534598</v>
      </c>
      <c r="AO9" s="16">
        <v>2</v>
      </c>
      <c r="AP9" s="17" t="s">
        <v>23</v>
      </c>
      <c r="AQ9" s="18">
        <v>211</v>
      </c>
      <c r="AR9" s="18">
        <v>108</v>
      </c>
      <c r="AS9" s="30">
        <v>96.280352169028717</v>
      </c>
      <c r="AT9" s="31">
        <v>85.591491716422482</v>
      </c>
      <c r="AU9" s="31">
        <v>543.14918784463578</v>
      </c>
      <c r="AV9" s="30">
        <v>505.46038754367032</v>
      </c>
      <c r="AW9" s="37">
        <f t="shared" ref="AW9:AX11" si="6">(AT9-AS9)/AS9</f>
        <v>-0.11101808636762141</v>
      </c>
      <c r="AX9" s="38">
        <f t="shared" si="6"/>
        <v>5.3458315418099147</v>
      </c>
      <c r="AY9" s="49">
        <f>kWh_in_MMBtu*(AV9-AU9)*Elec_source_E+(AT9-AS9)*Gas_source_E</f>
        <v>-12.040514266409374</v>
      </c>
      <c r="AZ9" s="50">
        <f>(AV9-AU9)*Elec_emissions/1000+(AT9-AS9)*Gas_emissions</f>
        <v>-1622.9489072658605</v>
      </c>
      <c r="BA9" s="6"/>
      <c r="BB9" s="16">
        <v>2</v>
      </c>
      <c r="BC9" s="17" t="s">
        <v>23</v>
      </c>
      <c r="BD9" s="18">
        <v>72</v>
      </c>
      <c r="BE9" s="18">
        <v>34</v>
      </c>
      <c r="BF9" s="30">
        <v>75.61293585592712</v>
      </c>
      <c r="BG9" s="31">
        <v>67.772154343098151</v>
      </c>
      <c r="BH9" s="31">
        <v>462.30351437668878</v>
      </c>
      <c r="BI9" s="30">
        <v>422.49712493013044</v>
      </c>
      <c r="BJ9" s="37">
        <f t="shared" ref="BJ9:BK11" si="7">(BG9-BF9)/BF9</f>
        <v>-0.10369629778387117</v>
      </c>
      <c r="BK9" s="38">
        <f t="shared" si="7"/>
        <v>5.8214374894483392</v>
      </c>
      <c r="BL9" s="49">
        <f>kWh_in_MMBtu*(BI9-BH9)*Elec_source_E+(BG9-BF9)*Gas_source_E</f>
        <v>-8.9580015192527007</v>
      </c>
      <c r="BM9" s="50">
        <f>(BI9-BH9)*Elec_emissions/1000+(BG9-BF9)*Gas_emissions</f>
        <v>-1207.1853648728686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F1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F1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F1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F1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F1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1788</v>
      </c>
      <c r="F24" s="30">
        <v>53.341811690560917</v>
      </c>
      <c r="G24" s="31">
        <v>43.880912975139594</v>
      </c>
      <c r="H24" s="31">
        <v>349.87638509139151</v>
      </c>
      <c r="I24" s="30">
        <v>1023.4183182057041</v>
      </c>
      <c r="J24" s="37">
        <f t="shared" ref="J24:J26" si="13">(G24-F24)/F24</f>
        <v>-0.17736365555606864</v>
      </c>
      <c r="K24" s="38">
        <f t="shared" si="8"/>
        <v>1.9250854353556215</v>
      </c>
      <c r="L24" s="49">
        <f>kWh_in_MMBtu*(I24-H24)*Elec_source_E+(G24-F24)*Gas_source_E</f>
        <v>-3.3487749036895318</v>
      </c>
      <c r="M24" s="50">
        <f>(I24-H24)*Elec_emissions/1000+(G24-F24)*Gas_emissions</f>
        <v>-467.056704093966</v>
      </c>
      <c r="N24" s="6"/>
      <c r="O24" s="16">
        <v>2</v>
      </c>
      <c r="P24" s="17" t="s">
        <v>23</v>
      </c>
      <c r="Q24" s="18">
        <v>3779</v>
      </c>
      <c r="R24" s="18">
        <v>1179</v>
      </c>
      <c r="S24" s="30">
        <v>52.937285487816482</v>
      </c>
      <c r="T24" s="31">
        <v>43.963700009480391</v>
      </c>
      <c r="U24" s="31">
        <v>338.81248890472585</v>
      </c>
      <c r="V24" s="30">
        <v>937.75875553768537</v>
      </c>
      <c r="W24" s="37">
        <f t="shared" ref="W24:W26" si="14">(T24-S24)/S24</f>
        <v>-0.16951351765857661</v>
      </c>
      <c r="X24" s="38">
        <f t="shared" si="9"/>
        <v>1.7677809592236826</v>
      </c>
      <c r="Y24" s="49">
        <f>kWh_in_MMBtu*(V24-U24)*Elec_source_E+(T24-S24)*Gas_source_E</f>
        <v>-3.5888319732725096</v>
      </c>
      <c r="Z24" s="50">
        <f>(V24-U24)*Elec_emissions/1000+(T24-S24)*Gas_emissions</f>
        <v>-497.7221552549646</v>
      </c>
      <c r="AA24" s="6"/>
      <c r="AB24" s="16">
        <v>2</v>
      </c>
      <c r="AC24" s="17" t="s">
        <v>23</v>
      </c>
      <c r="AD24" s="18">
        <v>1341</v>
      </c>
      <c r="AE24" s="18">
        <v>539</v>
      </c>
      <c r="AF24" s="30">
        <v>45.56520565896637</v>
      </c>
      <c r="AG24" s="31">
        <v>35.415199560631258</v>
      </c>
      <c r="AH24" s="31">
        <v>341.55258400542175</v>
      </c>
      <c r="AI24" s="30">
        <v>1268.8915576414813</v>
      </c>
      <c r="AJ24" s="37">
        <f t="shared" ref="AJ24:AJ26" si="15">(AG24-AF24)/AF24</f>
        <v>-0.22275782478198433</v>
      </c>
      <c r="AK24" s="38">
        <f t="shared" si="10"/>
        <v>2.715069412624731</v>
      </c>
      <c r="AL24" s="49">
        <f>kWh_in_MMBtu*(AI24-AH24)*Elec_source_E+(AG24-AF24)*Gas_source_E</f>
        <v>-1.4759491185125633</v>
      </c>
      <c r="AM24" s="50">
        <f>(AI24-AH24)*Elec_emissions/1000+(AG24-AF24)*Gas_emissions</f>
        <v>-220.29822801076921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122.87073367717908</v>
      </c>
      <c r="AT24" s="31">
        <v>109.82725808095162</v>
      </c>
      <c r="AU24" s="31">
        <v>596.46880869042946</v>
      </c>
      <c r="AV24" s="30">
        <v>581.12304088196072</v>
      </c>
      <c r="AW24" s="37">
        <f t="shared" ref="AW24:AW26" si="16">(AT24-AS24)/AS24</f>
        <v>-0.10615608132117821</v>
      </c>
      <c r="AX24" s="38">
        <f t="shared" si="11"/>
        <v>-2.5727695371298574E-2</v>
      </c>
      <c r="AY24" s="49">
        <f>kWh_in_MMBtu*(AV24-AU24)*Elec_source_E+(AT24-AS24)*Gas_source_E</f>
        <v>-14.376044981642989</v>
      </c>
      <c r="AZ24" s="50">
        <f>(AV24-AU24)*Elec_emissions/1000+(AT24-AS24)*Gas_emissions</f>
        <v>-1938.4360986179695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108.69234117731968</v>
      </c>
      <c r="BG24" s="31">
        <v>99.053648047054097</v>
      </c>
      <c r="BH24" s="31">
        <v>615.7111470821161</v>
      </c>
      <c r="BI24" s="30">
        <v>555.6385939086249</v>
      </c>
      <c r="BJ24" s="37">
        <f t="shared" ref="BJ24:BJ26" si="17">(BG24-BF24)/BF24</f>
        <v>-8.8678678054612006E-2</v>
      </c>
      <c r="BK24" s="38">
        <f t="shared" si="12"/>
        <v>-9.7566128952152054E-2</v>
      </c>
      <c r="BL24" s="49">
        <f>kWh_in_MMBtu*(BI24-BH24)*Elec_source_E+(BG24-BF24)*Gas_source_E</f>
        <v>-11.127252675593233</v>
      </c>
      <c r="BM24" s="50">
        <f>(BI24-BH24)*Elec_emissions/1000+(BG24-BF24)*Gas_emissions</f>
        <v>-1499.2713895711661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F1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F1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F1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F1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F1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3459</v>
      </c>
      <c r="F39" s="30">
        <v>27.598691240181264</v>
      </c>
      <c r="G39" s="31">
        <v>19.428740425439361</v>
      </c>
      <c r="H39" s="31">
        <v>271.12394818848077</v>
      </c>
      <c r="I39" s="30">
        <v>967.48438013343684</v>
      </c>
      <c r="J39" s="37">
        <f t="shared" ref="J39:J41" si="23">(G39-F39)/F39</f>
        <v>-0.29602674792227734</v>
      </c>
      <c r="K39" s="38">
        <f t="shared" si="18"/>
        <v>2.5684209624332341</v>
      </c>
      <c r="L39" s="49">
        <f>kWh_in_MMBtu*(I39-H39)*Elec_source_E+(G39-F39)*Gas_source_E</f>
        <v>-1.7057261567709876</v>
      </c>
      <c r="M39" s="50">
        <f>(I39-H39)*Elec_emissions/1000+(G39-F39)*Gas_emissions</f>
        <v>-245.99407339774677</v>
      </c>
      <c r="N39" s="6"/>
      <c r="O39" s="16">
        <v>2</v>
      </c>
      <c r="P39" s="17" t="s">
        <v>23</v>
      </c>
      <c r="Q39" s="18">
        <v>3462</v>
      </c>
      <c r="R39" s="18">
        <v>2581</v>
      </c>
      <c r="S39" s="30">
        <v>26.757656079782418</v>
      </c>
      <c r="T39" s="31">
        <v>18.521316146146511</v>
      </c>
      <c r="U39" s="31">
        <v>262.26017474077923</v>
      </c>
      <c r="V39" s="30">
        <v>997.12137492008003</v>
      </c>
      <c r="W39" s="37">
        <f t="shared" ref="W39:W41" si="24">(T39-S39)/S39</f>
        <v>-0.30781245969668963</v>
      </c>
      <c r="X39" s="38">
        <f t="shared" si="19"/>
        <v>2.8020312306496611</v>
      </c>
      <c r="Y39" s="49">
        <f>kWh_in_MMBtu*(V39-U39)*Elec_source_E+(T39-S39)*Gas_source_E</f>
        <v>-1.3800391620563479</v>
      </c>
      <c r="Z39" s="50">
        <f>(V39-U39)*Elec_emissions/1000+(T39-S39)*Gas_emissions</f>
        <v>-202.95332031858516</v>
      </c>
      <c r="AA39" s="6"/>
      <c r="AB39" s="16">
        <v>2</v>
      </c>
      <c r="AC39" s="17" t="s">
        <v>23</v>
      </c>
      <c r="AD39" s="18">
        <v>1135</v>
      </c>
      <c r="AE39" s="18">
        <v>806</v>
      </c>
      <c r="AF39" s="30">
        <v>27.091437552005349</v>
      </c>
      <c r="AG39" s="31">
        <v>19.093597184297266</v>
      </c>
      <c r="AH39" s="31">
        <v>283.58313070445257</v>
      </c>
      <c r="AI39" s="30">
        <v>923.48065597344089</v>
      </c>
      <c r="AJ39" s="37">
        <f t="shared" ref="AJ39:AJ41" si="25">(AG39-AF39)/AF39</f>
        <v>-0.29521653667714176</v>
      </c>
      <c r="AK39" s="38">
        <f t="shared" si="20"/>
        <v>2.2564724625171131</v>
      </c>
      <c r="AL39" s="49">
        <f>kWh_in_MMBtu*(AI39-AH39)*Elec_source_E+(AG39-AF39)*Gas_source_E</f>
        <v>-2.1018835769316926</v>
      </c>
      <c r="AM39" s="50">
        <f>(AI39-AH39)*Elec_emissions/1000+(AG39-AF39)*Gas_emissions</f>
        <v>-298.12706789919741</v>
      </c>
      <c r="AO39" s="16">
        <v>2</v>
      </c>
      <c r="AP39" s="17" t="s">
        <v>23</v>
      </c>
      <c r="AQ39" s="18">
        <v>78</v>
      </c>
      <c r="AR39" s="18">
        <v>52</v>
      </c>
      <c r="AS39" s="30">
        <v>67.644556698712847</v>
      </c>
      <c r="AT39" s="31">
        <v>59.491435631544974</v>
      </c>
      <c r="AU39" s="31">
        <v>485.72805770301198</v>
      </c>
      <c r="AV39" s="30">
        <v>423.97753010243468</v>
      </c>
      <c r="AW39" s="37">
        <f t="shared" ref="AW39:AW41" si="26">(AT39-AS39)/AS39</f>
        <v>-0.12052885649737745</v>
      </c>
      <c r="AX39" s="38">
        <f t="shared" si="21"/>
        <v>-0.12712983452632529</v>
      </c>
      <c r="AY39" s="49">
        <f>kWh_in_MMBtu*(AV39-AU39)*Elec_source_E+(AT39-AS39)*Gas_source_E</f>
        <v>-9.5253273423114955</v>
      </c>
      <c r="AZ39" s="50">
        <f>(AV39-AU39)*Elec_emissions/1000+(AT39-AS39)*Gas_emissions</f>
        <v>-1283.1934704251091</v>
      </c>
      <c r="BA39" s="6"/>
      <c r="BB39" s="16">
        <v>2</v>
      </c>
      <c r="BC39" s="17" t="s">
        <v>23</v>
      </c>
      <c r="BD39" s="18">
        <v>26</v>
      </c>
      <c r="BE39" s="18">
        <v>20</v>
      </c>
      <c r="BF39" s="30">
        <v>52.45735213095238</v>
      </c>
      <c r="BG39" s="31">
        <v>45.875108750328998</v>
      </c>
      <c r="BH39" s="31">
        <v>354.91817148288959</v>
      </c>
      <c r="BI39" s="30">
        <v>329.29809664518456</v>
      </c>
      <c r="BJ39" s="37">
        <f t="shared" ref="BJ39:BJ41" si="27">(BG39-BF39)/BF39</f>
        <v>-0.1254779952329988</v>
      </c>
      <c r="BK39" s="38">
        <f t="shared" si="22"/>
        <v>-7.2185863943402415E-2</v>
      </c>
      <c r="BL39" s="49">
        <f>kWh_in_MMBtu*(BI39-BH39)*Elec_source_E+(BG39-BF39)*Gas_source_E</f>
        <v>-7.4395257098143697</v>
      </c>
      <c r="BM39" s="50">
        <f>(BI39-BH39)*Elec_emissions/1000+(BG39-BF39)*Gas_emissions</f>
        <v>-1002.7251475840658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F1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F1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F1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706</v>
      </c>
      <c r="F54" s="30">
        <v>36.080252936729792</v>
      </c>
      <c r="G54" s="31">
        <v>27.888788005023315</v>
      </c>
      <c r="H54" s="31">
        <v>286.65451028746457</v>
      </c>
      <c r="I54" s="30">
        <v>1246.0906695826384</v>
      </c>
      <c r="J54" s="37">
        <f t="shared" ref="J54:J56" si="31">(G54-F54)/F54</f>
        <v>-0.22703457611760655</v>
      </c>
      <c r="K54" s="38">
        <f t="shared" si="28"/>
        <v>3.3470122564372926</v>
      </c>
      <c r="L54" s="49">
        <f>kWh_in_MMBtu*(I54-H54)*Elec_source_E+(G54-F54)*Gas_source_E</f>
        <v>0.99070662906956564</v>
      </c>
      <c r="M54" s="50">
        <f>(I54-H54)*Elec_emissions/1000+(G54-F54)*Gas_emissions</f>
        <v>111.62540389654941</v>
      </c>
      <c r="O54" s="16">
        <v>2</v>
      </c>
      <c r="P54" s="17" t="s">
        <v>23</v>
      </c>
      <c r="Q54" s="18">
        <v>794</v>
      </c>
      <c r="R54" s="18">
        <v>233</v>
      </c>
      <c r="S54" s="30">
        <v>53.28776536257913</v>
      </c>
      <c r="T54" s="31">
        <v>43.157847247026965</v>
      </c>
      <c r="U54" s="31">
        <v>335.51558089700978</v>
      </c>
      <c r="V54" s="30">
        <v>1055.9566637455393</v>
      </c>
      <c r="W54" s="37">
        <f t="shared" ref="W54:W56" si="32">(T54-S54)/S54</f>
        <v>-0.19009838462218218</v>
      </c>
      <c r="X54" s="38">
        <f t="shared" si="29"/>
        <v>2.1472656528272434</v>
      </c>
      <c r="Y54" s="49">
        <f>kWh_in_MMBtu*(V54-U54)*Elec_source_E+(T54-S54)*Gas_source_E</f>
        <v>-3.593125861566592</v>
      </c>
      <c r="Z54" s="50">
        <f>(V54-U54)*Elec_emissions/1000+(T54-S54)*Gas_emissions</f>
        <v>-501.08506196769486</v>
      </c>
      <c r="AB54" s="16">
        <v>2</v>
      </c>
      <c r="AC54" s="17" t="s">
        <v>23</v>
      </c>
      <c r="AD54" s="18">
        <v>661</v>
      </c>
      <c r="AE54" s="18">
        <v>473</v>
      </c>
      <c r="AF54" s="30">
        <v>27.60382503985268</v>
      </c>
      <c r="AG54" s="31">
        <v>20.367242966150496</v>
      </c>
      <c r="AH54" s="31">
        <v>262.58552624513061</v>
      </c>
      <c r="AI54" s="30">
        <v>816.40990043298734</v>
      </c>
      <c r="AJ54" s="37">
        <f t="shared" ref="AJ54:AJ56" si="33">(AG54-AF54)/AF54</f>
        <v>-0.2621586705195551</v>
      </c>
      <c r="AK54" s="38">
        <f t="shared" si="30"/>
        <v>2.1091199583896594</v>
      </c>
      <c r="AL54" s="49">
        <f>kWh_in_MMBtu*(AI54-AH54)*Elec_source_E+(AG54-AF54)*Gas_source_E</f>
        <v>-2.1620037709070807</v>
      </c>
      <c r="AM54" s="50">
        <f>(AI54-AH54)*Elec_emissions/1000+(AG54-AF54)*Gas_emissions</f>
        <v>-304.26281807299426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F1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F1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F1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431</v>
      </c>
      <c r="F69" s="30">
        <v>36.00234112145197</v>
      </c>
      <c r="G69" s="31">
        <v>28.58019149703145</v>
      </c>
      <c r="H69" s="31">
        <v>270.81809337262376</v>
      </c>
      <c r="I69" s="30">
        <v>864</v>
      </c>
      <c r="J69" s="37">
        <f t="shared" ref="J69:J71" si="36">(G69-F69)/F69</f>
        <v>-0.20615741624641284</v>
      </c>
      <c r="K69" s="38">
        <f t="shared" si="34"/>
        <v>2.1903333682037487</v>
      </c>
      <c r="L69" s="49">
        <f>kWh_in_MMBtu*(I69-H69)*Elec_source_E+(G69-F69)*Gas_source_E</f>
        <v>-1.9573633666533743</v>
      </c>
      <c r="M69" s="50">
        <f>(I69-H69)*Elec_emissions/1000+(G69-F69)*Gas_emissions</f>
        <v>-277.56632804103253</v>
      </c>
      <c r="O69" s="16">
        <v>2</v>
      </c>
      <c r="P69" s="17" t="s">
        <v>23</v>
      </c>
      <c r="Q69" s="18">
        <v>441</v>
      </c>
      <c r="R69" s="18">
        <v>137</v>
      </c>
      <c r="S69" s="30">
        <v>58.269792190338343</v>
      </c>
      <c r="T69" s="31">
        <v>50.915716501687562</v>
      </c>
      <c r="U69" s="31">
        <v>330.22997437749819</v>
      </c>
      <c r="V69" s="30">
        <v>484.36194523151863</v>
      </c>
      <c r="W69" s="37">
        <f t="shared" ref="W69:W71" si="37">(T69-S69)/S69</f>
        <v>-0.12620734367180655</v>
      </c>
      <c r="X69" s="38">
        <f t="shared" si="35"/>
        <v>0.46674131003573416</v>
      </c>
      <c r="Y69" s="49">
        <f>kWh_in_MMBtu*(V69-U69)*Elec_source_E+(T69-S69)*Gas_source_E</f>
        <v>-6.4224053156489447</v>
      </c>
      <c r="Z69" s="50">
        <f>(V69-U69)*Elec_emissions/1000+(T69-S69)*Gas_emissions</f>
        <v>-869.67254140246109</v>
      </c>
      <c r="AB69" s="16">
        <v>2</v>
      </c>
      <c r="AC69" s="17" t="s">
        <v>23</v>
      </c>
      <c r="AD69" s="18">
        <v>374</v>
      </c>
      <c r="AE69" s="18">
        <v>294</v>
      </c>
      <c r="AF69" s="30">
        <v>25.626011881868834</v>
      </c>
      <c r="AG69" s="31">
        <v>18.172140729555696</v>
      </c>
      <c r="AH69" s="31">
        <v>243.13296514926387</v>
      </c>
      <c r="AI69" s="30">
        <v>821.84962187904853</v>
      </c>
      <c r="AJ69" s="37">
        <f t="shared" ref="AJ69:AK71" si="38">(AG69-AF69)/AF69</f>
        <v>-0.29087129072889306</v>
      </c>
      <c r="AK69" s="38">
        <f t="shared" si="38"/>
        <v>12.37943441929356</v>
      </c>
      <c r="AL69" s="49">
        <f>kWh_in_MMBtu*(AI69-AH69)*Elec_source_E+(AG69-AF69)*Gas_source_E</f>
        <v>-2.1414929291465992</v>
      </c>
      <c r="AM69" s="50">
        <f>(AI69-AH69)*Elec_emissions/1000+(AG69-AF69)*Gas_emissions</f>
        <v>-302.06703635080453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BM71"/>
  <sheetViews>
    <sheetView workbookViewId="0">
      <selection activeCell="N16" sqref="N1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74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I2, I6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I2, I6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I2, I6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I2, I6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5247</v>
      </c>
      <c r="F9" s="30">
        <v>36.31570832925015</v>
      </c>
      <c r="G9" s="31">
        <v>27.074641399847884</v>
      </c>
      <c r="H9" s="31">
        <v>305.88178633819916</v>
      </c>
      <c r="I9" s="30">
        <v>1092.8399711862894</v>
      </c>
      <c r="J9" s="37">
        <f t="shared" ref="J9:J11" si="2">(G9-F9)/F9</f>
        <v>-0.25446473040315543</v>
      </c>
      <c r="K9" s="38">
        <f t="shared" ref="K9:K11" si="3">(I9-H9)/H9</f>
        <v>2.5727526776569412</v>
      </c>
      <c r="L9" s="49">
        <f>kWh_in_MMBtu*(I9-H9)*Elec_source_E+(G9-F9)*Gas_source_E</f>
        <v>-1.9365721054803551</v>
      </c>
      <c r="M9" s="50">
        <f>(I9-H9)*Elec_emissions/1000+(G9-F9)*Gas_emissions</f>
        <v>-279.20238392146189</v>
      </c>
      <c r="N9" s="6"/>
      <c r="O9" s="16">
        <v>2</v>
      </c>
      <c r="P9" s="17" t="s">
        <v>23</v>
      </c>
      <c r="Q9" s="18">
        <v>7241</v>
      </c>
      <c r="R9" s="18">
        <v>3760</v>
      </c>
      <c r="S9" s="30">
        <v>34.89049993560031</v>
      </c>
      <c r="T9" s="31">
        <v>25.388706764754279</v>
      </c>
      <c r="U9" s="31">
        <v>297.89706918072795</v>
      </c>
      <c r="V9" s="30">
        <v>1129.647808952084</v>
      </c>
      <c r="W9" s="37">
        <f t="shared" ref="W9:W11" si="4">(T9-S9)/S9</f>
        <v>-0.27233181491764569</v>
      </c>
      <c r="X9" s="38">
        <f t="shared" si="0"/>
        <v>2.7920742626264317</v>
      </c>
      <c r="Y9" s="49">
        <f>kWh_in_MMBtu*(V9-U9)*Elec_source_E+(T9-S9)*Gas_source_E</f>
        <v>-1.7576631495357677</v>
      </c>
      <c r="Z9" s="50">
        <f>(V9-U9)*Elec_emissions/1000+(T9-S9)*Gas_emissions</f>
        <v>-256.10063159192896</v>
      </c>
      <c r="AA9" s="6"/>
      <c r="AB9" s="16">
        <v>2</v>
      </c>
      <c r="AC9" s="17" t="s">
        <v>23</v>
      </c>
      <c r="AD9" s="18">
        <v>2476</v>
      </c>
      <c r="AE9" s="18">
        <v>1345</v>
      </c>
      <c r="AF9" s="30">
        <v>34.480356666790982</v>
      </c>
      <c r="AG9" s="31">
        <v>26.04617975431449</v>
      </c>
      <c r="AH9" s="31">
        <v>296.08100452758407</v>
      </c>
      <c r="AI9" s="30">
        <v>1045.634673665767</v>
      </c>
      <c r="AJ9" s="37">
        <f t="shared" ref="AJ9:AJ11" si="5">(AG9-AF9)/AF9</f>
        <v>-0.2446081690506319</v>
      </c>
      <c r="AK9" s="38">
        <f t="shared" si="1"/>
        <v>2.5315831062318335</v>
      </c>
      <c r="AL9" s="49">
        <f>kWh_in_MMBtu*(AI9-AH9)*Elec_source_E+(AG9-AF9)*Gas_source_E</f>
        <v>-1.4437792030615046</v>
      </c>
      <c r="AM9" s="50">
        <f>(AI9-AH9)*Elec_emissions/1000+(AG9-AF9)*Gas_emissions</f>
        <v>-211.88610427794038</v>
      </c>
      <c r="AO9" s="16">
        <v>2</v>
      </c>
      <c r="AP9" s="17" t="s">
        <v>23</v>
      </c>
      <c r="AQ9" s="18">
        <v>211</v>
      </c>
      <c r="AR9" s="18">
        <v>108</v>
      </c>
      <c r="AS9" s="30">
        <v>96.396864699476737</v>
      </c>
      <c r="AT9" s="31">
        <v>85.741764402148888</v>
      </c>
      <c r="AU9" s="31">
        <v>638.07838787833157</v>
      </c>
      <c r="AV9" s="30">
        <v>592.53905297328947</v>
      </c>
      <c r="AW9" s="37">
        <f t="shared" ref="AW9:AX11" si="6">(AT9-AS9)/AS9</f>
        <v>-0.11053368105431428</v>
      </c>
      <c r="AX9" s="38">
        <f t="shared" si="6"/>
        <v>6.4418621115095673</v>
      </c>
      <c r="AY9" s="49">
        <f>kWh_in_MMBtu*(AV9-AU9)*Elec_source_E+(AT9-AS9)*Gas_source_E</f>
        <v>-12.084880680282113</v>
      </c>
      <c r="AZ9" s="50">
        <f>(AV9-AU9)*Elec_emissions/1000+(AT9-AS9)*Gas_emissions</f>
        <v>-1628.7523875959685</v>
      </c>
      <c r="BA9" s="6"/>
      <c r="BB9" s="16">
        <v>2</v>
      </c>
      <c r="BC9" s="17" t="s">
        <v>23</v>
      </c>
      <c r="BD9" s="18">
        <v>72</v>
      </c>
      <c r="BE9" s="18">
        <v>34</v>
      </c>
      <c r="BF9" s="30">
        <v>75.685315921794711</v>
      </c>
      <c r="BG9" s="31">
        <v>67.849519545314024</v>
      </c>
      <c r="BH9" s="31">
        <v>521.39222989825168</v>
      </c>
      <c r="BI9" s="30">
        <v>478.90333391311151</v>
      </c>
      <c r="BJ9" s="37">
        <f t="shared" ref="BJ9:BK11" si="7">(BG9-BF9)/BF9</f>
        <v>-0.10353126337713089</v>
      </c>
      <c r="BK9" s="38">
        <f t="shared" si="7"/>
        <v>6.6845382751757638</v>
      </c>
      <c r="BL9" s="49">
        <f>kWh_in_MMBtu*(BI9-BH9)*Elec_source_E+(BG9-BF9)*Gas_source_E</f>
        <v>-8.9803015768505592</v>
      </c>
      <c r="BM9" s="50">
        <f>(BI9-BH9)*Elec_emissions/1000+(BG9-BF9)*Gas_emissions</f>
        <v>-1210.1313392966822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I2, I6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I2, I6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I2, I6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I2, I6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I2, I6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1788</v>
      </c>
      <c r="F24" s="30">
        <v>53.195820441003953</v>
      </c>
      <c r="G24" s="31">
        <v>43.627213367166839</v>
      </c>
      <c r="H24" s="31">
        <v>370.40849750071391</v>
      </c>
      <c r="I24" s="30">
        <v>1080.0288375875928</v>
      </c>
      <c r="J24" s="37">
        <f t="shared" ref="J24:J26" si="13">(G24-F24)/F24</f>
        <v>-0.17987516678023677</v>
      </c>
      <c r="K24" s="38">
        <f t="shared" si="8"/>
        <v>1.9157777018479745</v>
      </c>
      <c r="L24" s="49">
        <f>kWh_in_MMBtu*(I24-H24)*Elec_source_E+(G24-F24)*Gas_source_E</f>
        <v>-3.0931701503936058</v>
      </c>
      <c r="M24" s="50">
        <f>(I24-H24)*Elec_emissions/1000+(G24-F24)*Gas_emissions</f>
        <v>-433.41190545891004</v>
      </c>
      <c r="N24" s="6"/>
      <c r="O24" s="16">
        <v>2</v>
      </c>
      <c r="P24" s="17" t="s">
        <v>23</v>
      </c>
      <c r="Q24" s="18">
        <v>3779</v>
      </c>
      <c r="R24" s="18">
        <v>1179</v>
      </c>
      <c r="S24" s="30">
        <v>52.713211131621257</v>
      </c>
      <c r="T24" s="31">
        <v>43.701024208541696</v>
      </c>
      <c r="U24" s="31">
        <v>369.51805528158206</v>
      </c>
      <c r="V24" s="30">
        <v>971.71676054693455</v>
      </c>
      <c r="W24" s="37">
        <f t="shared" ref="W24:W26" si="14">(T24-S24)/S24</f>
        <v>-0.17096638071577069</v>
      </c>
      <c r="X24" s="38">
        <f t="shared" si="9"/>
        <v>1.629686822221615</v>
      </c>
      <c r="Y24" s="49">
        <f>kWh_in_MMBtu*(V24-U24)*Elec_source_E+(T24-S24)*Gas_source_E</f>
        <v>-3.5972812868988395</v>
      </c>
      <c r="Z24" s="50">
        <f>(V24-U24)*Elec_emissions/1000+(T24-S24)*Gas_emissions</f>
        <v>-498.93617329179108</v>
      </c>
      <c r="AA24" s="6"/>
      <c r="AB24" s="16">
        <v>2</v>
      </c>
      <c r="AC24" s="17" t="s">
        <v>23</v>
      </c>
      <c r="AD24" s="18">
        <v>1341</v>
      </c>
      <c r="AE24" s="18">
        <v>539</v>
      </c>
      <c r="AF24" s="30">
        <v>45.554058882242614</v>
      </c>
      <c r="AG24" s="31">
        <v>35.128112689360762</v>
      </c>
      <c r="AH24" s="31">
        <v>331.71726272368062</v>
      </c>
      <c r="AI24" s="30">
        <v>1372.0141219717675</v>
      </c>
      <c r="AJ24" s="37">
        <f t="shared" ref="AJ24:AJ26" si="15">(AG24-AF24)/AF24</f>
        <v>-0.22886975274438126</v>
      </c>
      <c r="AK24" s="38">
        <f t="shared" si="10"/>
        <v>3.1360950307691731</v>
      </c>
      <c r="AL24" s="49">
        <f>kWh_in_MMBtu*(AI24-AH24)*Elec_source_E+(AG24-AF24)*Gas_source_E</f>
        <v>-0.6088766185374741</v>
      </c>
      <c r="AM24" s="50">
        <f>(AI24-AH24)*Elec_emissions/1000+(AG24-AF24)*Gas_emissions</f>
        <v>-105.95097758080578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122.97103560075026</v>
      </c>
      <c r="AT24" s="31">
        <v>109.96232039743829</v>
      </c>
      <c r="AU24" s="31">
        <v>688.4121434173901</v>
      </c>
      <c r="AV24" s="30">
        <v>669.64721173075418</v>
      </c>
      <c r="AW24" s="37">
        <f t="shared" ref="AW24:AW26" si="16">(AT24-AS24)/AS24</f>
        <v>-0.1057868232121532</v>
      </c>
      <c r="AX24" s="38">
        <f t="shared" si="11"/>
        <v>-2.7258281054549298E-2</v>
      </c>
      <c r="AY24" s="49">
        <f>kWh_in_MMBtu*(AV24-AU24)*Elec_source_E+(AT24-AS24)*Gas_source_E</f>
        <v>-14.373506150845914</v>
      </c>
      <c r="AZ24" s="50">
        <f>(AV24-AU24)*Elec_emissions/1000+(AT24-AS24)*Gas_emissions</f>
        <v>-1938.0153622019113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108.94537808305999</v>
      </c>
      <c r="BG24" s="31">
        <v>99.286234057267606</v>
      </c>
      <c r="BH24" s="31">
        <v>662.99440820388168</v>
      </c>
      <c r="BI24" s="30">
        <v>601.54609443417155</v>
      </c>
      <c r="BJ24" s="37">
        <f t="shared" ref="BJ24:BJ26" si="17">(BG24-BF24)/BF24</f>
        <v>-8.8660429618485068E-2</v>
      </c>
      <c r="BK24" s="38">
        <f t="shared" si="12"/>
        <v>-9.2683004576433414E-2</v>
      </c>
      <c r="BL24" s="49">
        <f>kWh_in_MMBtu*(BI24-BH24)*Elec_source_E+(BG24-BF24)*Gas_source_E</f>
        <v>-11.163767843632623</v>
      </c>
      <c r="BM24" s="50">
        <f>(BI24-BH24)*Elec_emissions/1000+(BG24-BF24)*Gas_emissions</f>
        <v>-1504.1643892952613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I2, I6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I2, I6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I2, I6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I2, I6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I2, I6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3459</v>
      </c>
      <c r="F39" s="30">
        <v>27.590169024301929</v>
      </c>
      <c r="G39" s="31">
        <v>18.518411657851161</v>
      </c>
      <c r="H39" s="31">
        <v>272.52712905037993</v>
      </c>
      <c r="I39" s="30">
        <v>1099.4622050326204</v>
      </c>
      <c r="J39" s="37">
        <f t="shared" ref="J39:J41" si="23">(G39-F39)/F39</f>
        <v>-0.32880397936164135</v>
      </c>
      <c r="K39" s="38">
        <f t="shared" si="18"/>
        <v>3.0343220466296095</v>
      </c>
      <c r="L39" s="49">
        <f>kWh_in_MMBtu*(I39-H39)*Elec_source_E+(G39-F39)*Gas_source_E</f>
        <v>-1.3387122314403506</v>
      </c>
      <c r="M39" s="50">
        <f>(I39-H39)*Elec_emissions/1000+(G39-F39)*Gas_emissions</f>
        <v>-199.48956966621813</v>
      </c>
      <c r="N39" s="6"/>
      <c r="O39" s="16">
        <v>2</v>
      </c>
      <c r="P39" s="17" t="s">
        <v>23</v>
      </c>
      <c r="Q39" s="18">
        <v>3462</v>
      </c>
      <c r="R39" s="18">
        <v>2581</v>
      </c>
      <c r="S39" s="30">
        <v>26.749090985538871</v>
      </c>
      <c r="T39" s="31">
        <v>17.023645832470052</v>
      </c>
      <c r="U39" s="31">
        <v>265.18062492931222</v>
      </c>
      <c r="V39" s="30">
        <v>1201.7906629116624</v>
      </c>
      <c r="W39" s="37">
        <f t="shared" ref="W39:W41" si="24">(T39-S39)/S39</f>
        <v>-0.36358039823957389</v>
      </c>
      <c r="X39" s="38">
        <f t="shared" si="19"/>
        <v>3.5319700986149245</v>
      </c>
      <c r="Y39" s="49">
        <f>kWh_in_MMBtu*(V39-U39)*Elec_source_E+(T39-S39)*Gas_source_E</f>
        <v>-0.91732615459169331</v>
      </c>
      <c r="Z39" s="50">
        <f>(V39-U39)*Elec_emissions/1000+(T39-S39)*Gas_emissions</f>
        <v>-145.17343141212132</v>
      </c>
      <c r="AA39" s="6"/>
      <c r="AB39" s="16">
        <v>2</v>
      </c>
      <c r="AC39" s="17" t="s">
        <v>23</v>
      </c>
      <c r="AD39" s="18">
        <v>1135</v>
      </c>
      <c r="AE39" s="18">
        <v>806</v>
      </c>
      <c r="AF39" s="30">
        <v>27.074990048765613</v>
      </c>
      <c r="AG39" s="31">
        <v>19.97277795283804</v>
      </c>
      <c r="AH39" s="31">
        <v>272.2498095304428</v>
      </c>
      <c r="AI39" s="30">
        <v>827.37347932713692</v>
      </c>
      <c r="AJ39" s="37">
        <f t="shared" ref="AJ39:AJ41" si="25">(AG39-AF39)/AF39</f>
        <v>-0.262316332642618</v>
      </c>
      <c r="AK39" s="38">
        <f t="shared" si="20"/>
        <v>2.0390231704996675</v>
      </c>
      <c r="AL39" s="49">
        <f>kWh_in_MMBtu*(AI39-AH39)*Elec_source_E+(AG39-AF39)*Gas_source_E</f>
        <v>-2.002107358220977</v>
      </c>
      <c r="AM39" s="50">
        <f>(AI39-AH39)*Elec_emissions/1000+(AG39-AF39)*Gas_emissions</f>
        <v>-282.728577342167</v>
      </c>
      <c r="AO39" s="16">
        <v>2</v>
      </c>
      <c r="AP39" s="17" t="s">
        <v>23</v>
      </c>
      <c r="AQ39" s="18">
        <v>78</v>
      </c>
      <c r="AR39" s="18">
        <v>52</v>
      </c>
      <c r="AS39" s="30">
        <v>67.77852680579754</v>
      </c>
      <c r="AT39" s="31">
        <v>59.658088714914165</v>
      </c>
      <c r="AU39" s="31">
        <v>583.87280499011422</v>
      </c>
      <c r="AV39" s="30">
        <v>509.49949738832726</v>
      </c>
      <c r="AW39" s="37">
        <f t="shared" ref="AW39:AW41" si="26">(AT39-AS39)/AS39</f>
        <v>-0.11980841829375349</v>
      </c>
      <c r="AX39" s="38">
        <f t="shared" si="21"/>
        <v>-0.12737929728213016</v>
      </c>
      <c r="AY39" s="49">
        <f>kWh_in_MMBtu*(AV39-AU39)*Elec_source_E+(AT39-AS39)*Gas_source_E</f>
        <v>-9.6202070965979747</v>
      </c>
      <c r="AZ39" s="50">
        <f>(AV39-AU39)*Elec_emissions/1000+(AT39-AS39)*Gas_emissions</f>
        <v>-1295.6999534049467</v>
      </c>
      <c r="BA39" s="6"/>
      <c r="BB39" s="16">
        <v>2</v>
      </c>
      <c r="BC39" s="17" t="s">
        <v>23</v>
      </c>
      <c r="BD39" s="18">
        <v>26</v>
      </c>
      <c r="BE39" s="18">
        <v>20</v>
      </c>
      <c r="BF39" s="30">
        <v>52.403272408909004</v>
      </c>
      <c r="BG39" s="31">
        <v>45.843819386946521</v>
      </c>
      <c r="BH39" s="31">
        <v>422.27070508431086</v>
      </c>
      <c r="BI39" s="30">
        <v>393.05340154836961</v>
      </c>
      <c r="BJ39" s="37">
        <f t="shared" ref="BJ39:BJ41" si="27">(BG39-BF39)/BF39</f>
        <v>-0.12517258408555645</v>
      </c>
      <c r="BK39" s="38">
        <f t="shared" si="22"/>
        <v>-6.9190931751014331E-2</v>
      </c>
      <c r="BL39" s="49">
        <f>kWh_in_MMBtu*(BI39-BH39)*Elec_source_E+(BG39-BF39)*Gas_source_E</f>
        <v>-7.4518751901031006</v>
      </c>
      <c r="BM39" s="50">
        <f>(BI39-BH39)*Elec_emissions/1000+(BG39-BF39)*Gas_emissions</f>
        <v>-1004.3082042976748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I2, I6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I2, I6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I2, I6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706</v>
      </c>
      <c r="F54" s="30">
        <v>36.055791480978364</v>
      </c>
      <c r="G54" s="31">
        <v>27.019914081601993</v>
      </c>
      <c r="H54" s="31">
        <v>303.81869166403965</v>
      </c>
      <c r="I54" s="30">
        <v>1372.7843425437757</v>
      </c>
      <c r="J54" s="37">
        <f t="shared" ref="J54:J56" si="31">(G54-F54)/F54</f>
        <v>-0.25060821100386466</v>
      </c>
      <c r="K54" s="38">
        <f t="shared" si="28"/>
        <v>3.5184328028829448</v>
      </c>
      <c r="L54" s="49">
        <f>kWh_in_MMBtu*(I54-H54)*Elec_source_E+(G54-F54)*Gas_source_E</f>
        <v>1.202698816337886</v>
      </c>
      <c r="M54" s="50">
        <f>(I54-H54)*Elec_emissions/1000+(G54-F54)*Gas_emissions</f>
        <v>137.70551590814352</v>
      </c>
      <c r="O54" s="16">
        <v>2</v>
      </c>
      <c r="P54" s="17" t="s">
        <v>23</v>
      </c>
      <c r="Q54" s="18">
        <v>794</v>
      </c>
      <c r="R54" s="18">
        <v>233</v>
      </c>
      <c r="S54" s="30">
        <v>53.220635087852536</v>
      </c>
      <c r="T54" s="31">
        <v>43.187043748387765</v>
      </c>
      <c r="U54" s="31">
        <v>369.85524832528625</v>
      </c>
      <c r="V54" s="30">
        <v>1076.051026933279</v>
      </c>
      <c r="W54" s="37">
        <f t="shared" ref="W54:W56" si="32">(T54-S54)/S54</f>
        <v>-0.1885282150974352</v>
      </c>
      <c r="X54" s="38">
        <f t="shared" si="29"/>
        <v>1.9093842301972588</v>
      </c>
      <c r="Y54" s="49">
        <f>kWh_in_MMBtu*(V54-U54)*Elec_source_E+(T54-S54)*Gas_source_E</f>
        <v>-3.6354088020375883</v>
      </c>
      <c r="Z54" s="50">
        <f>(V54-U54)*Elec_emissions/1000+(T54-S54)*Gas_emissions</f>
        <v>-506.46103611832018</v>
      </c>
      <c r="AB54" s="16">
        <v>2</v>
      </c>
      <c r="AC54" s="17" t="s">
        <v>23</v>
      </c>
      <c r="AD54" s="18">
        <v>661</v>
      </c>
      <c r="AE54" s="18">
        <v>473</v>
      </c>
      <c r="AF54" s="30">
        <v>27.600382262370218</v>
      </c>
      <c r="AG54" s="31">
        <v>19.055979171747701</v>
      </c>
      <c r="AH54" s="31">
        <v>271.28905593027565</v>
      </c>
      <c r="AI54" s="30">
        <v>971.32856684664193</v>
      </c>
      <c r="AJ54" s="37">
        <f t="shared" ref="AJ54:AJ56" si="33">(AG54-AF54)/AF54</f>
        <v>-0.30957553447626618</v>
      </c>
      <c r="AK54" s="38">
        <f t="shared" si="30"/>
        <v>2.5804192819937577</v>
      </c>
      <c r="AL54" s="49">
        <f>kWh_in_MMBtu*(AI54-AH54)*Elec_source_E+(AG54-AF54)*Gas_source_E</f>
        <v>-2.0758419339406897</v>
      </c>
      <c r="AM54" s="50">
        <f>(AI54-AH54)*Elec_emissions/1000+(AG54-AF54)*Gas_emissions</f>
        <v>-295.99306905080516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I2, I6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I2, I6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I2, I6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431</v>
      </c>
      <c r="F69" s="30">
        <v>35.484207129341975</v>
      </c>
      <c r="G69" s="31">
        <v>27.424372928864329</v>
      </c>
      <c r="H69" s="31">
        <v>296.7285352403706</v>
      </c>
      <c r="I69" s="30">
        <v>902</v>
      </c>
      <c r="J69" s="37">
        <f t="shared" ref="J69:J71" si="36">(G69-F69)/F69</f>
        <v>-0.22713863018269187</v>
      </c>
      <c r="K69" s="38">
        <f t="shared" si="34"/>
        <v>2.0398154975871052</v>
      </c>
      <c r="L69" s="49">
        <f>kWh_in_MMBtu*(I69-H69)*Elec_source_E+(G69-F69)*Gas_source_E</f>
        <v>-2.5274482219529197</v>
      </c>
      <c r="M69" s="50">
        <f>(I69-H69)*Elec_emissions/1000+(G69-F69)*Gas_emissions</f>
        <v>-354.72634069885805</v>
      </c>
      <c r="O69" s="16">
        <v>2</v>
      </c>
      <c r="P69" s="17" t="s">
        <v>23</v>
      </c>
      <c r="Q69" s="18">
        <v>441</v>
      </c>
      <c r="R69" s="18">
        <v>137</v>
      </c>
      <c r="S69" s="30">
        <v>56.657649678213346</v>
      </c>
      <c r="T69" s="31">
        <v>50.132512962096236</v>
      </c>
      <c r="U69" s="31">
        <v>393.06246254320945</v>
      </c>
      <c r="V69" s="30">
        <v>494.77606142618293</v>
      </c>
      <c r="W69" s="37">
        <f t="shared" ref="W69:W71" si="37">(T69-S69)/S69</f>
        <v>-0.11516779734381095</v>
      </c>
      <c r="X69" s="38">
        <f t="shared" si="35"/>
        <v>0.25877210004959983</v>
      </c>
      <c r="Y69" s="49">
        <f>kWh_in_MMBtu*(V69-U69)*Elec_source_E+(T69-S69)*Gas_source_E</f>
        <v>-6.0608040715112264</v>
      </c>
      <c r="Z69" s="50">
        <f>(V69-U69)*Elec_emissions/1000+(T69-S69)*Gas_emissions</f>
        <v>-819.7050677611054</v>
      </c>
      <c r="AB69" s="16">
        <v>2</v>
      </c>
      <c r="AC69" s="17" t="s">
        <v>23</v>
      </c>
      <c r="AD69" s="18">
        <v>374</v>
      </c>
      <c r="AE69" s="18">
        <v>294</v>
      </c>
      <c r="AF69" s="30">
        <v>25.617670975616221</v>
      </c>
      <c r="AG69" s="31">
        <v>16.842688627664458</v>
      </c>
      <c r="AH69" s="31">
        <v>251.83823578292532</v>
      </c>
      <c r="AI69" s="30">
        <v>991.93300359818886</v>
      </c>
      <c r="AJ69" s="37">
        <f t="shared" ref="AJ69:AK71" si="38">(AG69-AF69)/AF69</f>
        <v>-0.34253630458069717</v>
      </c>
      <c r="AK69" s="38">
        <f t="shared" si="38"/>
        <v>13.952377340116346</v>
      </c>
      <c r="AL69" s="49">
        <f>kWh_in_MMBtu*(AI69-AH69)*Elec_source_E+(AG69-AF69)*Gas_source_E</f>
        <v>-1.9130506672763081</v>
      </c>
      <c r="AM69" s="50">
        <f>(AI69-AH69)*Elec_emissions/1000+(AG69-AF69)*Gas_emissions</f>
        <v>-274.95644056705657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BM71"/>
  <sheetViews>
    <sheetView workbookViewId="0">
      <selection activeCell="J14" sqref="J14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75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I2, I6, I13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I2, I6, I13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I2, I6, I13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I2, I6, I13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4406</v>
      </c>
      <c r="F9" s="30">
        <v>34.07558308558562</v>
      </c>
      <c r="G9" s="31">
        <v>25.139666586052314</v>
      </c>
      <c r="H9" s="31">
        <v>297.32507370017214</v>
      </c>
      <c r="I9" s="30">
        <v>1092.7326864940646</v>
      </c>
      <c r="J9" s="37">
        <f t="shared" ref="J9:J11" si="2">(G9-F9)/F9</f>
        <v>-0.26223810982454782</v>
      </c>
      <c r="K9" s="38">
        <f t="shared" ref="K9:K11" si="3">(I9-H9)/H9</f>
        <v>2.6752120259995142</v>
      </c>
      <c r="L9" s="49">
        <f>kWh_in_MMBtu*(I9-H9)*Elec_source_E+(G9-F9)*Gas_source_E</f>
        <v>-1.5166013247780921</v>
      </c>
      <c r="M9" s="50">
        <f>(I9-H9)*Elec_emissions/1000+(G9-F9)*Gas_emissions</f>
        <v>-222.75772524585182</v>
      </c>
      <c r="N9" s="6"/>
      <c r="O9" s="16">
        <v>2</v>
      </c>
      <c r="P9" s="17" t="s">
        <v>23</v>
      </c>
      <c r="Q9" s="18">
        <v>7241</v>
      </c>
      <c r="R9" s="18">
        <v>3136</v>
      </c>
      <c r="S9" s="30">
        <v>32.749159349233523</v>
      </c>
      <c r="T9" s="31">
        <v>23.467634476986539</v>
      </c>
      <c r="U9" s="31">
        <v>289.58227287446471</v>
      </c>
      <c r="V9" s="30">
        <v>1144.2982624891554</v>
      </c>
      <c r="W9" s="37">
        <f t="shared" ref="W9:W11" si="4">(T9-S9)/S9</f>
        <v>-0.28341261445125349</v>
      </c>
      <c r="X9" s="38">
        <f t="shared" si="0"/>
        <v>2.9515480389409543</v>
      </c>
      <c r="Y9" s="49">
        <f>kWh_in_MMBtu*(V9-U9)*Elec_source_E+(T9-S9)*Gas_source_E</f>
        <v>-1.2801379418334839</v>
      </c>
      <c r="Z9" s="50">
        <f>(V9-U9)*Elec_emissions/1000+(T9-S9)*Gas_emissions</f>
        <v>-192.22664806271951</v>
      </c>
      <c r="AA9" s="6"/>
      <c r="AB9" s="16">
        <v>2</v>
      </c>
      <c r="AC9" s="17" t="s">
        <v>23</v>
      </c>
      <c r="AD9" s="18">
        <v>2476</v>
      </c>
      <c r="AE9" s="18">
        <v>1163</v>
      </c>
      <c r="AF9" s="30">
        <v>32.96850398648229</v>
      </c>
      <c r="AG9" s="31">
        <v>25.034256646809482</v>
      </c>
      <c r="AH9" s="31">
        <v>291.16731669692695</v>
      </c>
      <c r="AI9" s="30">
        <v>1004.6974807385706</v>
      </c>
      <c r="AJ9" s="37">
        <f t="shared" ref="AJ9:AJ11" si="5">(AG9-AF9)/AF9</f>
        <v>-0.24066143076816587</v>
      </c>
      <c r="AK9" s="38">
        <f t="shared" si="1"/>
        <v>2.4505846745991406</v>
      </c>
      <c r="AL9" s="49">
        <f>kWh_in_MMBtu*(AI9-AH9)*Elec_source_E+(AG9-AF9)*Gas_source_E</f>
        <v>-1.2712952140262077</v>
      </c>
      <c r="AM9" s="50">
        <f>(AI9-AH9)*Elec_emissions/1000+(AG9-AF9)*Gas_emissions</f>
        <v>-187.79909196519282</v>
      </c>
      <c r="AO9" s="16">
        <v>2</v>
      </c>
      <c r="AP9" s="17" t="s">
        <v>23</v>
      </c>
      <c r="AQ9" s="18">
        <v>211</v>
      </c>
      <c r="AR9" s="18">
        <v>79</v>
      </c>
      <c r="AS9" s="30">
        <v>92.252612341921278</v>
      </c>
      <c r="AT9" s="31">
        <v>81.750857363317223</v>
      </c>
      <c r="AU9" s="31">
        <v>633.01629266273699</v>
      </c>
      <c r="AV9" s="30">
        <v>576.01214349814097</v>
      </c>
      <c r="AW9" s="37">
        <f t="shared" ref="AW9:AX11" si="6">(AT9-AS9)/AS9</f>
        <v>-0.11383693872733688</v>
      </c>
      <c r="AX9" s="38">
        <f t="shared" si="6"/>
        <v>6.74323735651463</v>
      </c>
      <c r="AY9" s="49">
        <f>kWh_in_MMBtu*(AV9-AU9)*Elec_source_E+(AT9-AS9)*Gas_source_E</f>
        <v>-12.036266523395788</v>
      </c>
      <c r="AZ9" s="50">
        <f>(AV9-AU9)*Elec_emissions/1000+(AT9-AS9)*Gas_emissions</f>
        <v>-1621.933472019123</v>
      </c>
      <c r="BA9" s="6"/>
      <c r="BB9" s="16">
        <v>2</v>
      </c>
      <c r="BC9" s="17" t="s">
        <v>23</v>
      </c>
      <c r="BD9" s="18">
        <v>72</v>
      </c>
      <c r="BE9" s="18">
        <v>28</v>
      </c>
      <c r="BF9" s="30">
        <v>64.476030164405273</v>
      </c>
      <c r="BG9" s="31">
        <v>57.061108799108709</v>
      </c>
      <c r="BH9" s="31">
        <v>473.15680534871399</v>
      </c>
      <c r="BI9" s="30">
        <v>431.88343184096135</v>
      </c>
      <c r="BJ9" s="37">
        <f t="shared" ref="BJ9:BK11" si="7">(BG9-BF9)/BF9</f>
        <v>-0.11500275910892008</v>
      </c>
      <c r="BK9" s="38">
        <f t="shared" si="7"/>
        <v>7.2921067484777771</v>
      </c>
      <c r="BL9" s="49">
        <f>kWh_in_MMBtu*(BI9-BH9)*Elec_source_E+(BG9-BF9)*Gas_source_E</f>
        <v>-8.508980790075908</v>
      </c>
      <c r="BM9" s="50">
        <f>(BI9-BH9)*Elec_emissions/1000+(BG9-BF9)*Gas_emissions</f>
        <v>-1146.595745127127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I2, I6, I13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I2, I6, I13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I2, I6, I13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I2, I6, I13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I2, I6, I13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1251</v>
      </c>
      <c r="F24" s="30">
        <v>50.472141952894525</v>
      </c>
      <c r="G24" s="31">
        <v>41.374730958817203</v>
      </c>
      <c r="H24" s="31">
        <v>357.98587324302787</v>
      </c>
      <c r="I24" s="30">
        <v>1130.7702720453228</v>
      </c>
      <c r="J24" s="37">
        <f t="shared" ref="J24:J26" si="13">(G24-F24)/F24</f>
        <v>-0.18024618417359628</v>
      </c>
      <c r="K24" s="38">
        <f t="shared" si="8"/>
        <v>2.1587008219111219</v>
      </c>
      <c r="L24" s="49">
        <f>kWh_in_MMBtu*(I24-H24)*Elec_source_E+(G24-F24)*Gas_source_E</f>
        <v>-1.9265268512006157</v>
      </c>
      <c r="M24" s="50">
        <f>(I24-H24)*Elec_emissions/1000+(G24-F24)*Gas_emissions</f>
        <v>-277.52289161189879</v>
      </c>
      <c r="N24" s="6"/>
      <c r="O24" s="16">
        <v>2</v>
      </c>
      <c r="P24" s="17" t="s">
        <v>23</v>
      </c>
      <c r="Q24" s="18">
        <v>3779</v>
      </c>
      <c r="R24" s="18">
        <v>781</v>
      </c>
      <c r="S24" s="30">
        <v>50.756991749820237</v>
      </c>
      <c r="T24" s="31">
        <v>42.018862264111078</v>
      </c>
      <c r="U24" s="31">
        <v>360.58236380719023</v>
      </c>
      <c r="V24" s="30">
        <v>1059.0019115839007</v>
      </c>
      <c r="W24" s="37">
        <f t="shared" ref="W24:W26" si="14">(T24-S24)/S24</f>
        <v>-0.17215617365148725</v>
      </c>
      <c r="X24" s="38">
        <f t="shared" si="9"/>
        <v>1.9369209863801542</v>
      </c>
      <c r="Y24" s="49">
        <f>kWh_in_MMBtu*(V24-U24)*Elec_source_E+(T24-S24)*Gas_source_E</f>
        <v>-2.3037521538979844</v>
      </c>
      <c r="Z24" s="50">
        <f>(V24-U24)*Elec_emissions/1000+(T24-S24)*Gas_emissions</f>
        <v>-326.69246657826557</v>
      </c>
      <c r="AA24" s="6"/>
      <c r="AB24" s="16">
        <v>2</v>
      </c>
      <c r="AC24" s="17" t="s">
        <v>23</v>
      </c>
      <c r="AD24" s="18">
        <v>1341</v>
      </c>
      <c r="AE24" s="18">
        <v>428</v>
      </c>
      <c r="AF24" s="30">
        <v>43.514062533030128</v>
      </c>
      <c r="AG24" s="31">
        <v>34.099769095735077</v>
      </c>
      <c r="AH24" s="31">
        <v>324.45269293613859</v>
      </c>
      <c r="AI24" s="30">
        <v>1311.844815844911</v>
      </c>
      <c r="AJ24" s="37">
        <f t="shared" ref="AJ24:AJ26" si="15">(AG24-AF24)/AF24</f>
        <v>-0.21635059769813408</v>
      </c>
      <c r="AK24" s="38">
        <f t="shared" si="10"/>
        <v>3.0432545156995161</v>
      </c>
      <c r="AL24" s="49">
        <f>kWh_in_MMBtu*(AI24-AH24)*Elec_source_E+(AG24-AF24)*Gas_source_E</f>
        <v>-5.3145767117934284E-2</v>
      </c>
      <c r="AM24" s="50">
        <f>(AI24-AH24)*Elec_emissions/1000+(AG24-AF24)*Gas_emissions</f>
        <v>-29.791577925281899</v>
      </c>
      <c r="AO24" s="16">
        <v>2</v>
      </c>
      <c r="AP24" s="17" t="s">
        <v>23</v>
      </c>
      <c r="AQ24" s="18">
        <v>133</v>
      </c>
      <c r="AR24" s="18">
        <v>33</v>
      </c>
      <c r="AS24" s="30">
        <v>123.78761922168431</v>
      </c>
      <c r="AT24" s="31">
        <v>110.29769557522144</v>
      </c>
      <c r="AU24" s="31">
        <v>672.67011987023807</v>
      </c>
      <c r="AV24" s="30">
        <v>650.44885192422532</v>
      </c>
      <c r="AW24" s="37">
        <f t="shared" ref="AW24:AW26" si="16">(AT24-AS24)/AS24</f>
        <v>-0.10897635588503017</v>
      </c>
      <c r="AX24" s="38">
        <f t="shared" si="11"/>
        <v>-3.303442101798628E-2</v>
      </c>
      <c r="AY24" s="49">
        <f>kWh_in_MMBtu*(AV24-AU24)*Elec_source_E+(AT24-AS24)*Gas_source_E</f>
        <v>-14.933757668588733</v>
      </c>
      <c r="AZ24" s="50">
        <f>(AV24-AU24)*Elec_emissions/1000+(AT24-AS24)*Gas_emissions</f>
        <v>-2013.4930228912037</v>
      </c>
      <c r="BA24" s="6"/>
      <c r="BB24" s="16">
        <v>2</v>
      </c>
      <c r="BC24" s="17" t="s">
        <v>23</v>
      </c>
      <c r="BD24" s="18">
        <v>46</v>
      </c>
      <c r="BE24" s="18">
        <v>9</v>
      </c>
      <c r="BF24" s="30">
        <v>87.825425334333687</v>
      </c>
      <c r="BG24" s="31">
        <v>78.725763805850434</v>
      </c>
      <c r="BH24" s="31">
        <v>573.51497346966562</v>
      </c>
      <c r="BI24" s="30">
        <v>508.74712072811872</v>
      </c>
      <c r="BJ24" s="37">
        <f t="shared" ref="BJ24:BJ26" si="17">(BG24-BF24)/BF24</f>
        <v>-0.10361078803595515</v>
      </c>
      <c r="BK24" s="38">
        <f t="shared" si="12"/>
        <v>-0.11293140674202921</v>
      </c>
      <c r="BL24" s="49">
        <f>kWh_in_MMBtu*(BI24-BH24)*Elec_source_E+(BG24-BF24)*Gas_source_E</f>
        <v>-10.588251918638978</v>
      </c>
      <c r="BM24" s="50">
        <f>(BI24-BH24)*Elec_emissions/1000+(BG24-BF24)*Gas_emissions</f>
        <v>-1426.4728779367956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I2, I6, I13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I2, I6, I13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I2, I6, I13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I2, I6, I13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I2, I6, I13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3155</v>
      </c>
      <c r="F39" s="30">
        <v>27.574126621876111</v>
      </c>
      <c r="G39" s="31">
        <v>18.702244864870323</v>
      </c>
      <c r="H39" s="31">
        <v>273.27224953912537</v>
      </c>
      <c r="I39" s="30">
        <v>1077.6502714307906</v>
      </c>
      <c r="J39" s="37">
        <f t="shared" ref="J39:J41" si="23">(G39-F39)/F39</f>
        <v>-0.32174660973549107</v>
      </c>
      <c r="K39" s="38">
        <f t="shared" si="18"/>
        <v>2.943504227920148</v>
      </c>
      <c r="L39" s="49">
        <f>kWh_in_MMBtu*(I39-H39)*Elec_source_E+(G39-F39)*Gas_source_E</f>
        <v>-1.3540603315755071</v>
      </c>
      <c r="M39" s="50">
        <f>(I39-H39)*Elec_emissions/1000+(G39-F39)*Gas_emissions</f>
        <v>-201.04259905762115</v>
      </c>
      <c r="N39" s="6"/>
      <c r="O39" s="16">
        <v>2</v>
      </c>
      <c r="P39" s="17" t="s">
        <v>23</v>
      </c>
      <c r="Q39" s="18">
        <v>3462</v>
      </c>
      <c r="R39" s="18">
        <v>2355</v>
      </c>
      <c r="S39" s="30">
        <v>26.777135100886138</v>
      </c>
      <c r="T39" s="31">
        <v>17.315401397689545</v>
      </c>
      <c r="U39" s="31">
        <v>266.03617053117023</v>
      </c>
      <c r="V39" s="30">
        <v>1172.5855024284338</v>
      </c>
      <c r="W39" s="37">
        <f t="shared" ref="W39:W41" si="24">(T39-S39)/S39</f>
        <v>-0.35335123296604926</v>
      </c>
      <c r="X39" s="38">
        <f t="shared" si="19"/>
        <v>3.407616829272647</v>
      </c>
      <c r="Y39" s="49">
        <f>kWh_in_MMBtu*(V39-U39)*Elec_source_E+(T39-S39)*Gas_source_E</f>
        <v>-0.94067182734430332</v>
      </c>
      <c r="Z39" s="50">
        <f>(V39-U39)*Elec_emissions/1000+(T39-S39)*Gas_emissions</f>
        <v>-147.63310060599179</v>
      </c>
      <c r="AA39" s="6"/>
      <c r="AB39" s="16">
        <v>2</v>
      </c>
      <c r="AC39" s="17" t="s">
        <v>23</v>
      </c>
      <c r="AD39" s="18">
        <v>1135</v>
      </c>
      <c r="AE39" s="18">
        <v>735</v>
      </c>
      <c r="AF39" s="30">
        <v>26.82768894168969</v>
      </c>
      <c r="AG39" s="31">
        <v>19.755291574509933</v>
      </c>
      <c r="AH39" s="31">
        <v>271.78481189368551</v>
      </c>
      <c r="AI39" s="30">
        <v>825.84161757460402</v>
      </c>
      <c r="AJ39" s="37">
        <f t="shared" ref="AJ39:AJ41" si="25">(AG39-AF39)/AF39</f>
        <v>-0.26362305685561283</v>
      </c>
      <c r="AK39" s="38">
        <f t="shared" si="20"/>
        <v>2.0385863427042779</v>
      </c>
      <c r="AL39" s="49">
        <f>kWh_in_MMBtu*(AI39-AH39)*Elec_source_E+(AG39-AF39)*Gas_source_E</f>
        <v>-1.9806393817495849</v>
      </c>
      <c r="AM39" s="50">
        <f>(AI39-AH39)*Elec_emissions/1000+(AG39-AF39)*Gas_emissions</f>
        <v>-279.80890966461266</v>
      </c>
      <c r="AO39" s="16">
        <v>2</v>
      </c>
      <c r="AP39" s="17" t="s">
        <v>23</v>
      </c>
      <c r="AQ39" s="18">
        <v>78</v>
      </c>
      <c r="AR39" s="18">
        <v>46</v>
      </c>
      <c r="AS39" s="30">
        <v>69.629672623830359</v>
      </c>
      <c r="AT39" s="31">
        <v>61.271603863472862</v>
      </c>
      <c r="AU39" s="31">
        <v>604.56898183996429</v>
      </c>
      <c r="AV39" s="30">
        <v>522.61189614899388</v>
      </c>
      <c r="AW39" s="37">
        <f t="shared" ref="AW39:AW41" si="26">(AT39-AS39)/AS39</f>
        <v>-0.12003601978012167</v>
      </c>
      <c r="AX39" s="38">
        <f t="shared" si="21"/>
        <v>-0.13556283592575266</v>
      </c>
      <c r="AY39" s="49">
        <f>kWh_in_MMBtu*(AV39-AU39)*Elec_source_E+(AT39-AS39)*Gas_source_E</f>
        <v>-9.9576315714095234</v>
      </c>
      <c r="AZ39" s="50">
        <f>(AV39-AU39)*Elec_emissions/1000+(AT39-AS39)*Gas_emissions</f>
        <v>-1341.032055089149</v>
      </c>
      <c r="BA39" s="6"/>
      <c r="BB39" s="16">
        <v>2</v>
      </c>
      <c r="BC39" s="17" t="s">
        <v>23</v>
      </c>
      <c r="BD39" s="18">
        <v>26</v>
      </c>
      <c r="BE39" s="18">
        <v>19</v>
      </c>
      <c r="BF39" s="30">
        <v>53.41579034707074</v>
      </c>
      <c r="BG39" s="31">
        <v>46.798903795915258</v>
      </c>
      <c r="BH39" s="31">
        <v>425.61872571247397</v>
      </c>
      <c r="BI39" s="30">
        <v>395.47431605230798</v>
      </c>
      <c r="BJ39" s="37">
        <f t="shared" ref="BJ39:BJ41" si="27">(BG39-BF39)/BF39</f>
        <v>-0.12387510337602528</v>
      </c>
      <c r="BK39" s="38">
        <f t="shared" si="22"/>
        <v>-7.0824914034750427E-2</v>
      </c>
      <c r="BL39" s="49">
        <f>kWh_in_MMBtu*(BI39-BH39)*Elec_source_E+(BG39-BF39)*Gas_source_E</f>
        <v>-7.5240628870723265</v>
      </c>
      <c r="BM39" s="50">
        <f>(BI39-BH39)*Elec_emissions/1000+(BG39-BF39)*Gas_emissions</f>
        <v>-1014.0223664278074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I2, I6, I13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I2, I6, I13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I2, I6, I13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601</v>
      </c>
      <c r="F54" s="30">
        <v>34.369375828538388</v>
      </c>
      <c r="G54" s="31">
        <v>25.750153617303685</v>
      </c>
      <c r="H54" s="31">
        <v>300.10419439907093</v>
      </c>
      <c r="I54" s="30">
        <v>1373.6247142921163</v>
      </c>
      <c r="J54" s="37">
        <f t="shared" ref="J54:J56" si="31">(G54-F54)/F54</f>
        <v>-0.25078204079801147</v>
      </c>
      <c r="K54" s="38">
        <f t="shared" si="28"/>
        <v>3.5771593330865112</v>
      </c>
      <c r="L54" s="49">
        <f>kWh_in_MMBtu*(I54-H54)*Elec_source_E+(G54-F54)*Gas_source_E</f>
        <v>1.7039447792001745</v>
      </c>
      <c r="M54" s="50">
        <f>(I54-H54)*Elec_emissions/1000+(G54-F54)*Gas_emissions</f>
        <v>205.20037592982089</v>
      </c>
      <c r="O54" s="16">
        <v>2</v>
      </c>
      <c r="P54" s="17" t="s">
        <v>23</v>
      </c>
      <c r="Q54" s="18">
        <v>794</v>
      </c>
      <c r="R54" s="18">
        <v>166</v>
      </c>
      <c r="S54" s="30">
        <v>51.627394154755464</v>
      </c>
      <c r="T54" s="31">
        <v>42.581404931038371</v>
      </c>
      <c r="U54" s="31">
        <v>370.52892824986708</v>
      </c>
      <c r="V54" s="30">
        <v>1135.122100068196</v>
      </c>
      <c r="W54" s="37">
        <f t="shared" ref="W54:W56" si="32">(T54-S54)/S54</f>
        <v>-0.17521684702120213</v>
      </c>
      <c r="X54" s="38">
        <f t="shared" si="29"/>
        <v>2.0635181588378537</v>
      </c>
      <c r="Y54" s="49">
        <f>kWh_in_MMBtu*(V54-U54)*Elec_source_E+(T54-S54)*Gas_source_E</f>
        <v>-1.9551644496284082</v>
      </c>
      <c r="Z54" s="50">
        <f>(V54-U54)*Elec_emissions/1000+(T54-S54)*Gas_emissions</f>
        <v>-281.1973400547563</v>
      </c>
      <c r="AB54" s="16">
        <v>2</v>
      </c>
      <c r="AC54" s="17" t="s">
        <v>23</v>
      </c>
      <c r="AD54" s="18">
        <v>661</v>
      </c>
      <c r="AE54" s="18">
        <v>435</v>
      </c>
      <c r="AF54" s="30">
        <v>27.783557340832612</v>
      </c>
      <c r="AG54" s="31">
        <v>19.327193345855498</v>
      </c>
      <c r="AH54" s="31">
        <v>273.22946837784775</v>
      </c>
      <c r="AI54" s="30">
        <v>966.95109574126559</v>
      </c>
      <c r="AJ54" s="37">
        <f t="shared" ref="AJ54:AJ56" si="33">(AG54-AF54)/AF54</f>
        <v>-0.3043657761761509</v>
      </c>
      <c r="AK54" s="38">
        <f t="shared" si="30"/>
        <v>2.5389707467573501</v>
      </c>
      <c r="AL54" s="49">
        <f>kWh_in_MMBtu*(AI54-AH54)*Elec_source_E+(AG54-AF54)*Gas_source_E</f>
        <v>-2.0451985543418632</v>
      </c>
      <c r="AM54" s="50">
        <f>(AI54-AH54)*Elec_emissions/1000+(AG54-AF54)*Gas_emissions</f>
        <v>-291.71566749544445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I2, I6, I13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I2, I6, I13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I2, I6, I13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359</v>
      </c>
      <c r="F69" s="30">
        <v>33.704839199047392</v>
      </c>
      <c r="G69" s="31">
        <v>25.842476547376208</v>
      </c>
      <c r="H69" s="31">
        <v>289.51962931018159</v>
      </c>
      <c r="I69" s="30">
        <v>773</v>
      </c>
      <c r="J69" s="37">
        <f t="shared" ref="J69:J71" si="36">(G69-F69)/F69</f>
        <v>-0.23327103284009731</v>
      </c>
      <c r="K69" s="38">
        <f t="shared" si="34"/>
        <v>1.6699398650163157</v>
      </c>
      <c r="L69" s="49">
        <f>kWh_in_MMBtu*(I69-H69)*Elec_source_E+(G69-F69)*Gas_source_E</f>
        <v>-3.5713760728235533</v>
      </c>
      <c r="M69" s="50">
        <f>(I69-H69)*Elec_emissions/1000+(G69-F69)*Gas_emissions</f>
        <v>-492.72232943164693</v>
      </c>
      <c r="O69" s="16">
        <v>2</v>
      </c>
      <c r="P69" s="17" t="s">
        <v>23</v>
      </c>
      <c r="Q69" s="18">
        <v>441</v>
      </c>
      <c r="R69" s="18">
        <v>88</v>
      </c>
      <c r="S69" s="30">
        <v>58.019241202788642</v>
      </c>
      <c r="T69" s="31">
        <v>52.01053338712498</v>
      </c>
      <c r="U69" s="31">
        <v>399.1955596409112</v>
      </c>
      <c r="V69" s="30">
        <v>498.6125992984509</v>
      </c>
      <c r="W69" s="37">
        <f t="shared" ref="W69:W71" si="37">(T69-S69)/S69</f>
        <v>-0.10356405377074906</v>
      </c>
      <c r="X69" s="38">
        <f t="shared" si="35"/>
        <v>0.24904345065102532</v>
      </c>
      <c r="Y69" s="49">
        <f>kWh_in_MMBtu*(V69-U69)*Elec_source_E+(T69-S69)*Gas_source_E</f>
        <v>-5.5216402002512472</v>
      </c>
      <c r="Z69" s="50">
        <f>(V69-U69)*Elec_emissions/1000+(T69-S69)*Gas_emissions</f>
        <v>-746.93952071620834</v>
      </c>
      <c r="AB69" s="16">
        <v>2</v>
      </c>
      <c r="AC69" s="17" t="s">
        <v>23</v>
      </c>
      <c r="AD69" s="18">
        <v>374</v>
      </c>
      <c r="AE69" s="18">
        <v>271</v>
      </c>
      <c r="AF69" s="30">
        <v>25.809387625876798</v>
      </c>
      <c r="AG69" s="31">
        <v>17.345100156609075</v>
      </c>
      <c r="AH69" s="31">
        <v>253.90530506994449</v>
      </c>
      <c r="AI69" s="30">
        <v>969.19170932543148</v>
      </c>
      <c r="AJ69" s="37">
        <f t="shared" ref="AJ69:AK71" si="38">(AG69-AF69)/AF69</f>
        <v>-0.32795382796224615</v>
      </c>
      <c r="AK69" s="38">
        <f t="shared" si="38"/>
        <v>13.63844560005022</v>
      </c>
      <c r="AL69" s="49">
        <f>kWh_in_MMBtu*(AI69-AH69)*Elec_source_E+(AG69-AF69)*Gas_source_E</f>
        <v>-1.8308815667103779</v>
      </c>
      <c r="AM69" s="50">
        <f>(AI69-AH69)*Elec_emissions/1000+(AG69-AF69)*Gas_emissions</f>
        <v>-263.30648318638043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"/>
  <sheetViews>
    <sheetView showGridLines="0" workbookViewId="0">
      <selection activeCell="H30" sqref="H30"/>
    </sheetView>
  </sheetViews>
  <sheetFormatPr defaultRowHeight="15" x14ac:dyDescent="0.25"/>
  <cols>
    <col min="1" max="1" width="24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44</v>
      </c>
    </row>
    <row r="2" spans="1:9" x14ac:dyDescent="0.25">
      <c r="A2" s="57"/>
      <c r="B2" s="55" t="s">
        <v>32</v>
      </c>
      <c r="C2" s="53" t="s">
        <v>32</v>
      </c>
      <c r="D2" s="53" t="s">
        <v>33</v>
      </c>
      <c r="E2" s="53" t="s">
        <v>33</v>
      </c>
      <c r="F2" s="53" t="s">
        <v>40</v>
      </c>
      <c r="G2" s="54" t="s">
        <v>40</v>
      </c>
      <c r="H2" s="55" t="s">
        <v>40</v>
      </c>
      <c r="I2" s="54" t="s">
        <v>40</v>
      </c>
    </row>
    <row r="3" spans="1:9" x14ac:dyDescent="0.25">
      <c r="A3" s="58"/>
      <c r="B3" s="46" t="s">
        <v>85</v>
      </c>
      <c r="C3" s="23" t="s">
        <v>86</v>
      </c>
      <c r="D3" s="23" t="s">
        <v>85</v>
      </c>
      <c r="E3" s="23" t="s">
        <v>86</v>
      </c>
      <c r="F3" s="23" t="s">
        <v>35</v>
      </c>
      <c r="G3" s="34" t="s">
        <v>36</v>
      </c>
      <c r="H3" s="46" t="s">
        <v>41</v>
      </c>
      <c r="I3" s="34" t="s">
        <v>42</v>
      </c>
    </row>
    <row r="4" spans="1:9" x14ac:dyDescent="0.25">
      <c r="A4" s="59"/>
      <c r="B4" s="61" t="s">
        <v>37</v>
      </c>
      <c r="C4" s="10" t="s">
        <v>37</v>
      </c>
      <c r="D4" s="10" t="s">
        <v>38</v>
      </c>
      <c r="E4" s="10" t="s">
        <v>38</v>
      </c>
      <c r="F4" s="9" t="s">
        <v>39</v>
      </c>
      <c r="G4" s="35" t="s">
        <v>39</v>
      </c>
      <c r="H4" s="56" t="s">
        <v>37</v>
      </c>
      <c r="I4" s="35" t="s">
        <v>43</v>
      </c>
    </row>
    <row r="5" spans="1:9" x14ac:dyDescent="0.25">
      <c r="A5" s="86" t="str">
        <f>'Scenario 0'!H$2</f>
        <v>DOE SNOPR (GTI Scenario 0)</v>
      </c>
      <c r="B5" s="91">
        <f>'Scenario 0'!F$8</f>
        <v>35.312520607287688</v>
      </c>
      <c r="C5" s="92">
        <f>'Scenario 0'!G$8</f>
        <v>26.083910156245857</v>
      </c>
      <c r="D5" s="93">
        <f>'Scenario 0'!H$8</f>
        <v>300.38694535442932</v>
      </c>
      <c r="E5" s="93">
        <f>'Scenario 0'!I$8</f>
        <v>1118.7974860704039</v>
      </c>
      <c r="F5" s="94">
        <f>'Scenario 0'!J$8</f>
        <v>-0.26134102840388174</v>
      </c>
      <c r="G5" s="95">
        <f>'Scenario 0'!K$8</f>
        <v>2.7245209999067184</v>
      </c>
      <c r="H5" s="87">
        <f>'Scenario 0'!L$8</f>
        <v>-1.5978154241678233</v>
      </c>
      <c r="I5" s="88">
        <f>'Scenario 0'!M$8</f>
        <v>-234.23752076526148</v>
      </c>
    </row>
    <row r="6" spans="1:9" s="77" customFormat="1" x14ac:dyDescent="0.25">
      <c r="A6" s="69" t="str">
        <f>'Scenario Int-11'!H$2</f>
        <v>Scenario Int-11</v>
      </c>
      <c r="B6" s="70">
        <f>'Scenario Int-11'!F$8</f>
        <v>29.168698312623359</v>
      </c>
      <c r="C6" s="71">
        <f>'Scenario Int-11'!G$8</f>
        <v>21.077538615061275</v>
      </c>
      <c r="D6" s="72">
        <f>'Scenario Int-11'!H$8</f>
        <v>263.85526044913217</v>
      </c>
      <c r="E6" s="72">
        <f>'Scenario Int-11'!I$8</f>
        <v>961.58923490619327</v>
      </c>
      <c r="F6" s="73">
        <f>'Scenario Int-11'!J$8</f>
        <v>-0.27739186750272182</v>
      </c>
      <c r="G6" s="74">
        <f>'Scenario Int-11'!K$8</f>
        <v>2.6443815191305426</v>
      </c>
      <c r="H6" s="75">
        <f>'Scenario Int-11'!L$8</f>
        <v>-1.6056430794228049</v>
      </c>
      <c r="I6" s="76">
        <f>'Scenario Int-11'!M$8</f>
        <v>-232.52810297121266</v>
      </c>
    </row>
    <row r="7" spans="1:9" x14ac:dyDescent="0.25">
      <c r="A7" s="60" t="str">
        <f>'Scenario Int-12'!H$2</f>
        <v>Scenario Int-12</v>
      </c>
      <c r="B7" s="63">
        <f>'Scenario Int-12'!F$8</f>
        <v>29.160659260197264</v>
      </c>
      <c r="C7" s="68">
        <f>'Scenario Int-12'!G$8</f>
        <v>21.653316954785282</v>
      </c>
      <c r="D7" s="62">
        <f>'Scenario Int-12'!H$8</f>
        <v>263.85338123701621</v>
      </c>
      <c r="E7" s="62">
        <f>'Scenario Int-12'!I$8</f>
        <v>877.64947625591981</v>
      </c>
      <c r="F7" s="66">
        <f>'Scenario Int-12'!J$8</f>
        <v>-0.25744761935677846</v>
      </c>
      <c r="G7" s="67">
        <f>'Scenario Int-12'!K$8</f>
        <v>2.3262771624955532</v>
      </c>
      <c r="H7" s="64">
        <f>'Scenario Int-12'!L$8</f>
        <v>-1.8370977436959208</v>
      </c>
      <c r="I7" s="65">
        <f>'Scenario Int-12'!M$8</f>
        <v>-261.81935418663693</v>
      </c>
    </row>
    <row r="8" spans="1:9" s="77" customFormat="1" x14ac:dyDescent="0.25">
      <c r="A8" s="69" t="str">
        <f>'Scenario Int-13'!H$2</f>
        <v>Scenario Int-13</v>
      </c>
      <c r="B8" s="70">
        <f>'Scenario Int-13'!F$8</f>
        <v>30.598913063611818</v>
      </c>
      <c r="C8" s="71">
        <f>'Scenario Int-13'!G$8</f>
        <v>22.567080310293402</v>
      </c>
      <c r="D8" s="72">
        <f>'Scenario Int-13'!H$8</f>
        <v>267.86854837682097</v>
      </c>
      <c r="E8" s="72">
        <f>'Scenario Int-13'!I$8</f>
        <v>944.581905853237</v>
      </c>
      <c r="F8" s="73">
        <f>'Scenario Int-13'!J$8</f>
        <v>-0.26248751831874245</v>
      </c>
      <c r="G8" s="74">
        <f>'Scenario Int-13'!K$8</f>
        <v>2.5262889636615995</v>
      </c>
      <c r="H8" s="75">
        <f>'Scenario Int-13'!L$8</f>
        <v>-1.758304332910952</v>
      </c>
      <c r="I8" s="76">
        <f>'Scenario Int-13'!M$8</f>
        <v>-252.63471629465005</v>
      </c>
    </row>
    <row r="9" spans="1:9" x14ac:dyDescent="0.25">
      <c r="A9" s="60" t="str">
        <f>'Scenario Int-14'!H$2</f>
        <v>Scenario Int-14</v>
      </c>
      <c r="B9" s="63">
        <f>'Scenario Int-14'!F$8</f>
        <v>30.575928680087234</v>
      </c>
      <c r="C9" s="68">
        <f>'Scenario Int-14'!G$8</f>
        <v>23.077746955293556</v>
      </c>
      <c r="D9" s="62">
        <f>'Scenario Int-14'!H$8</f>
        <v>267.92544299640946</v>
      </c>
      <c r="E9" s="62">
        <f>'Scenario Int-14'!I$8</f>
        <v>864.9589993086214</v>
      </c>
      <c r="F9" s="66">
        <f>'Scenario Int-14'!J$8</f>
        <v>-0.24523152847608898</v>
      </c>
      <c r="G9" s="67">
        <f>'Scenario Int-14'!K$8</f>
        <v>2.2283570743977941</v>
      </c>
      <c r="H9" s="64">
        <f>'Scenario Int-14'!L$8</f>
        <v>-2.0004169811546024</v>
      </c>
      <c r="I9" s="65">
        <f>'Scenario Int-14'!M$8</f>
        <v>-283.46089441810329</v>
      </c>
    </row>
    <row r="10" spans="1:9" s="77" customFormat="1" x14ac:dyDescent="0.25">
      <c r="A10" s="69" t="str">
        <f>'Scenario 0.55'!H$2</f>
        <v>DOE SNOPR (GTI Scenario 0.55)</v>
      </c>
      <c r="B10" s="70">
        <f>'Scenario 0.55'!F$8</f>
        <v>39.745833033081411</v>
      </c>
      <c r="C10" s="71">
        <f>'Scenario 0.55'!G$8</f>
        <v>30.155034079226191</v>
      </c>
      <c r="D10" s="72">
        <f>'Scenario 0.55'!H$8</f>
        <v>926.06556220599748</v>
      </c>
      <c r="E10" s="72">
        <f>'Scenario 0.55'!I$8</f>
        <v>1166.1024860471666</v>
      </c>
      <c r="F10" s="73">
        <f>'Scenario 0.55'!J$8</f>
        <v>-0.24130325676839048</v>
      </c>
      <c r="G10" s="74">
        <f>'Scenario 0.55'!K$8</f>
        <v>0.25920078840786698</v>
      </c>
      <c r="H10" s="75">
        <f>'Scenario 0.55'!L$8</f>
        <v>-7.9722809040765075</v>
      </c>
      <c r="I10" s="76">
        <f>'Scenario 0.55'!M$8</f>
        <v>-1080.660808860938</v>
      </c>
    </row>
    <row r="11" spans="1:9" x14ac:dyDescent="0.25">
      <c r="A11" s="60" t="str">
        <f>'Scenario Int-11.55'!H$2</f>
        <v>Scenario Int-11.55</v>
      </c>
      <c r="B11" s="63">
        <f>'Scenario Int-11.55'!F$8</f>
        <v>33.579614480578456</v>
      </c>
      <c r="C11" s="68">
        <f>'Scenario Int-11.55'!G$8</f>
        <v>26.033946802347362</v>
      </c>
      <c r="D11" s="62">
        <f>'Scenario Int-11.55'!H$8</f>
        <v>286.67307248687018</v>
      </c>
      <c r="E11" s="62">
        <f>'Scenario Int-11.55'!I$8</f>
        <v>895.75331204363556</v>
      </c>
      <c r="F11" s="66">
        <f>'Scenario Int-11.55'!J$8</f>
        <v>-0.2247097768973883</v>
      </c>
      <c r="G11" s="67">
        <f>'Scenario Int-11.55'!K$8</f>
        <v>2.124651032875303</v>
      </c>
      <c r="H11" s="64">
        <f>'Scenario Int-11.55'!L$8</f>
        <v>-1.9276286120101931</v>
      </c>
      <c r="I11" s="65">
        <f>'Scenario Int-11.55'!M$8</f>
        <v>-273.9205081718228</v>
      </c>
    </row>
    <row r="12" spans="1:9" s="77" customFormat="1" x14ac:dyDescent="0.25">
      <c r="A12" s="69" t="str">
        <f>'Scenario Int-12.55'!H$2</f>
        <v>Scenario Int-12.55</v>
      </c>
      <c r="B12" s="70">
        <f>'Scenario Int-12.55'!F$8</f>
        <v>33.575629029618433</v>
      </c>
      <c r="C12" s="71">
        <f>'Scenario Int-12.55'!G$8</f>
        <v>26.653886239649431</v>
      </c>
      <c r="D12" s="72">
        <f>'Scenario Int-12.55'!H$8</f>
        <v>286.68227900682166</v>
      </c>
      <c r="E12" s="72">
        <f>'Scenario Int-12.55'!I$8</f>
        <v>807.3853255366181</v>
      </c>
      <c r="F12" s="73">
        <f>'Scenario Int-12.55'!J$8</f>
        <v>-0.20615377849996647</v>
      </c>
      <c r="G12" s="74">
        <f>'Scenario Int-12.55'!K$8</f>
        <v>1.8163070571843969</v>
      </c>
      <c r="H12" s="75">
        <f>'Scenario Int-12.55'!L$8</f>
        <v>-2.1612632107120886</v>
      </c>
      <c r="I12" s="76">
        <f>'Scenario Int-12.55'!M$8</f>
        <v>-303.40403211448051</v>
      </c>
    </row>
    <row r="13" spans="1:9" x14ac:dyDescent="0.25">
      <c r="A13" s="60" t="str">
        <f>'Scenario Int-13.55'!H$2</f>
        <v>Scenario Int-13.55</v>
      </c>
      <c r="B13" s="63">
        <f>'Scenario Int-13.55'!F$8</f>
        <v>34.911558933337467</v>
      </c>
      <c r="C13" s="68">
        <f>'Scenario Int-13.55'!G$8</f>
        <v>27.520302267023791</v>
      </c>
      <c r="D13" s="62">
        <f>'Scenario Int-13.55'!H$8</f>
        <v>289.61025112300138</v>
      </c>
      <c r="E13" s="62">
        <f>'Scenario Int-13.55'!I$8</f>
        <v>861.19259529264787</v>
      </c>
      <c r="F13" s="66">
        <f>'Scenario Int-13.55'!J$8</f>
        <v>-0.21171373871980481</v>
      </c>
      <c r="G13" s="67">
        <f>'Scenario Int-13.55'!K$8</f>
        <v>1.9736260783354929</v>
      </c>
      <c r="H13" s="64">
        <f>'Scenario Int-13.55'!L$8</f>
        <v>-2.1470032573818045</v>
      </c>
      <c r="I13" s="65">
        <f>'Scenario Int-13.55'!M$8</f>
        <v>-302.64670315385717</v>
      </c>
    </row>
    <row r="14" spans="1:9" s="77" customFormat="1" x14ac:dyDescent="0.25">
      <c r="A14" s="78" t="str">
        <f>'Scenario Int-14.55'!H$2</f>
        <v>Scenario Int-14.55</v>
      </c>
      <c r="B14" s="79">
        <f>'Scenario Int-14.55'!F$8</f>
        <v>34.899873317403504</v>
      </c>
      <c r="C14" s="80">
        <f>'Scenario Int-14.55'!G$8</f>
        <v>28.07027513796254</v>
      </c>
      <c r="D14" s="81">
        <f>'Scenario Int-14.55'!H$8</f>
        <v>289.70545339087766</v>
      </c>
      <c r="E14" s="81">
        <f>'Scenario Int-14.55'!I$8</f>
        <v>780.09925428740291</v>
      </c>
      <c r="F14" s="82">
        <f>'Scenario Int-14.55'!J$8</f>
        <v>-0.19569120258196615</v>
      </c>
      <c r="G14" s="83">
        <f>'Scenario Int-14.55'!K$8</f>
        <v>1.6927323775119758</v>
      </c>
      <c r="H14" s="84">
        <f>'Scenario Int-14.55'!L$8</f>
        <v>-2.3741863351037109</v>
      </c>
      <c r="I14" s="85">
        <f>'Scenario Int-14.55'!M$8</f>
        <v>-331.42487382832701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BM71"/>
  <sheetViews>
    <sheetView workbookViewId="0">
      <selection activeCell="F3" sqref="F3:I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76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I17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I17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I17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I17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 t="e">
        <f>(G8-F8)/F8</f>
        <v>#DIV/0!</v>
      </c>
      <c r="K8" s="36" t="e">
        <f>(I8-H8)/H8</f>
        <v>#DIV/0!</v>
      </c>
      <c r="L8" s="49">
        <f>kWh_in_MMBtu*(I8-H8)*Elec_source_E+(G8-F8)*Gas_source_E</f>
        <v>0</v>
      </c>
      <c r="M8" s="50">
        <f>(I8-H8)*Elec_emissions/1000+(G8-F8)*Gas_emissions</f>
        <v>0</v>
      </c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 t="e">
        <f>(T8-S8)/S8</f>
        <v>#DIV/0!</v>
      </c>
      <c r="X8" s="36" t="e">
        <f t="shared" ref="X8:X11" si="0">(V8-U8)/U8</f>
        <v>#DIV/0!</v>
      </c>
      <c r="Y8" s="49">
        <f>kWh_in_MMBtu*(V8-U8)*Elec_source_E+(T8-S8)*Gas_source_E</f>
        <v>0</v>
      </c>
      <c r="Z8" s="50">
        <f>(V8-U8)*Elec_emissions/1000+(T8-S8)*Gas_emissions</f>
        <v>0</v>
      </c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 t="e">
        <f>(AG8-AF8)/AF8</f>
        <v>#DIV/0!</v>
      </c>
      <c r="AK8" s="36" t="e">
        <f t="shared" ref="AK8:AK11" si="1">(AI8-AH8)/AH8</f>
        <v>#DIV/0!</v>
      </c>
      <c r="AL8" s="49">
        <f>kWh_in_MMBtu*(AI8-AH8)*Elec_source_E+(AG8-AF8)*Gas_source_E</f>
        <v>0</v>
      </c>
      <c r="AM8" s="50">
        <f>(AI8-AH8)*Elec_emissions/1000+(AG8-AF8)*Gas_emissions</f>
        <v>0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 t="e">
        <f>(BG8-BF8)/BF8</f>
        <v>#DIV/0!</v>
      </c>
      <c r="BK8" s="36" t="e">
        <f>(BH8-BG8)/BG8</f>
        <v>#DIV/0!</v>
      </c>
      <c r="BL8" s="49">
        <f>kWh_in_MMBtu*(BI8-BH8)*Elec_source_E+(BG8-BF8)*Gas_source_E</f>
        <v>0</v>
      </c>
      <c r="BM8" s="50">
        <f>(BI8-BH8)*Elec_emissions/1000+(BG8-BF8)*Gas_emissions</f>
        <v>0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5247</v>
      </c>
      <c r="F9" s="30">
        <v>36.31570832925015</v>
      </c>
      <c r="G9" s="31">
        <v>27.675780579806265</v>
      </c>
      <c r="H9" s="31">
        <v>305.88178633819916</v>
      </c>
      <c r="I9" s="30">
        <v>997.98212133752861</v>
      </c>
      <c r="J9" s="37">
        <f t="shared" ref="J9:J11" si="2">(G9-F9)/F9</f>
        <v>-0.23791158556268432</v>
      </c>
      <c r="K9" s="38">
        <f t="shared" ref="K9:K11" si="3">(I9-H9)/H9</f>
        <v>2.2626399017890737</v>
      </c>
      <c r="L9" s="49">
        <f>kWh_in_MMBtu*(I9-H9)*Elec_source_E+(G9-F9)*Gas_source_E</f>
        <v>-2.2620452385880618</v>
      </c>
      <c r="M9" s="50">
        <f>(I9-H9)*Elec_emissions/1000+(G9-F9)*Gas_emissions</f>
        <v>-320.92297975017061</v>
      </c>
      <c r="N9" s="6"/>
      <c r="O9" s="16">
        <v>2</v>
      </c>
      <c r="P9" s="17" t="s">
        <v>23</v>
      </c>
      <c r="Q9" s="18">
        <v>7241</v>
      </c>
      <c r="R9" s="18">
        <v>3760</v>
      </c>
      <c r="S9" s="30">
        <v>34.89049993560031</v>
      </c>
      <c r="T9" s="31">
        <v>26.222221814400051</v>
      </c>
      <c r="U9" s="31">
        <v>297.89706918072795</v>
      </c>
      <c r="V9" s="30">
        <v>1005.8284667636235</v>
      </c>
      <c r="W9" s="37">
        <f t="shared" ref="W9:W11" si="4">(T9-S9)/S9</f>
        <v>-0.24844235930123873</v>
      </c>
      <c r="X9" s="38">
        <f t="shared" si="0"/>
        <v>2.3764295484001834</v>
      </c>
      <c r="Y9" s="49">
        <f>kWh_in_MMBtu*(V9-U9)*Elec_source_E+(T9-S9)*Gas_source_E</f>
        <v>-2.129273204094325</v>
      </c>
      <c r="Z9" s="50">
        <f>(V9-U9)*Elec_emissions/1000+(T9-S9)*Gas_emissions</f>
        <v>-303.37976517125514</v>
      </c>
      <c r="AA9" s="6"/>
      <c r="AB9" s="16">
        <v>2</v>
      </c>
      <c r="AC9" s="17" t="s">
        <v>23</v>
      </c>
      <c r="AD9" s="18">
        <v>2476</v>
      </c>
      <c r="AE9" s="18">
        <v>1345</v>
      </c>
      <c r="AF9" s="30">
        <v>34.480356666790982</v>
      </c>
      <c r="AG9" s="31">
        <v>26.061169115335911</v>
      </c>
      <c r="AH9" s="31">
        <v>296.08100452758407</v>
      </c>
      <c r="AI9" s="30">
        <v>1021.7250740168332</v>
      </c>
      <c r="AJ9" s="37">
        <f t="shared" ref="AJ9:AJ11" si="5">(AG9-AF9)/AF9</f>
        <v>-0.24417344729974419</v>
      </c>
      <c r="AK9" s="38">
        <f t="shared" si="1"/>
        <v>2.4508295310841035</v>
      </c>
      <c r="AL9" s="49">
        <f>kWh_in_MMBtu*(AI9-AH9)*Elec_source_E+(AG9-AF9)*Gas_source_E</f>
        <v>-1.6746369906268752</v>
      </c>
      <c r="AM9" s="50">
        <f>(AI9-AH9)*Elec_emissions/1000+(AG9-AF9)*Gas_emissions</f>
        <v>-242.47229316633911</v>
      </c>
      <c r="AO9" s="16">
        <v>2</v>
      </c>
      <c r="AP9" s="17" t="s">
        <v>23</v>
      </c>
      <c r="AQ9" s="18">
        <v>211</v>
      </c>
      <c r="AR9" s="18">
        <v>108</v>
      </c>
      <c r="AS9" s="30">
        <v>96.396864699476737</v>
      </c>
      <c r="AT9" s="31">
        <v>85.741764402148888</v>
      </c>
      <c r="AU9" s="31">
        <v>638.07838787833157</v>
      </c>
      <c r="AV9" s="30">
        <v>592.53905297328947</v>
      </c>
      <c r="AW9" s="37">
        <f t="shared" ref="AW9:AX11" si="6">(AT9-AS9)/AS9</f>
        <v>-0.11053368105431428</v>
      </c>
      <c r="AX9" s="38">
        <f t="shared" si="6"/>
        <v>6.4418621115095673</v>
      </c>
      <c r="AY9" s="49">
        <f>kWh_in_MMBtu*(AV9-AU9)*Elec_source_E+(AT9-AS9)*Gas_source_E</f>
        <v>-12.084880680282113</v>
      </c>
      <c r="AZ9" s="50">
        <f>(AV9-AU9)*Elec_emissions/1000+(AT9-AS9)*Gas_emissions</f>
        <v>-1628.7523875959685</v>
      </c>
      <c r="BA9" s="6"/>
      <c r="BB9" s="16">
        <v>2</v>
      </c>
      <c r="BC9" s="17" t="s">
        <v>23</v>
      </c>
      <c r="BD9" s="18">
        <v>72</v>
      </c>
      <c r="BE9" s="18">
        <v>34</v>
      </c>
      <c r="BF9" s="30">
        <v>75.685315921794711</v>
      </c>
      <c r="BG9" s="31">
        <v>67.849519545314024</v>
      </c>
      <c r="BH9" s="31">
        <v>521.39222989825168</v>
      </c>
      <c r="BI9" s="30">
        <v>478.90333391311151</v>
      </c>
      <c r="BJ9" s="37">
        <f t="shared" ref="BJ9:BK11" si="7">(BG9-BF9)/BF9</f>
        <v>-0.10353126337713089</v>
      </c>
      <c r="BK9" s="38">
        <f t="shared" si="7"/>
        <v>6.6845382751757638</v>
      </c>
      <c r="BL9" s="49">
        <f>kWh_in_MMBtu*(BI9-BH9)*Elec_source_E+(BG9-BF9)*Gas_source_E</f>
        <v>-8.9803015768505592</v>
      </c>
      <c r="BM9" s="50">
        <f>(BI9-BH9)*Elec_emissions/1000+(BG9-BF9)*Gas_emissions</f>
        <v>-1210.1313392966822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 t="e">
        <f t="shared" si="2"/>
        <v>#DIV/0!</v>
      </c>
      <c r="K10" s="38" t="e">
        <f t="shared" si="3"/>
        <v>#DIV/0!</v>
      </c>
      <c r="L10" s="49">
        <f>kWh_in_MMBtu*(I10-H10)*Elec_source_E+(G10-F10)*Gas_source_E</f>
        <v>0</v>
      </c>
      <c r="M10" s="50">
        <f>(I10-H10)*Elec_emissions/1000+(G10-F10)*Gas_emissions</f>
        <v>0</v>
      </c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 t="e">
        <f t="shared" si="4"/>
        <v>#DIV/0!</v>
      </c>
      <c r="X10" s="38" t="e">
        <f t="shared" si="0"/>
        <v>#DIV/0!</v>
      </c>
      <c r="Y10" s="49">
        <f>kWh_in_MMBtu*(V10-U10)*Elec_source_E+(T10-S10)*Gas_source_E</f>
        <v>0</v>
      </c>
      <c r="Z10" s="50">
        <f>(V10-U10)*Elec_emissions/1000+(T10-S10)*Gas_emissions</f>
        <v>0</v>
      </c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 t="e">
        <f t="shared" si="5"/>
        <v>#DIV/0!</v>
      </c>
      <c r="AK10" s="38" t="e">
        <f t="shared" si="1"/>
        <v>#DIV/0!</v>
      </c>
      <c r="AL10" s="49">
        <f>kWh_in_MMBtu*(AI10-AH10)*Elec_source_E+(AG10-AF10)*Gas_source_E</f>
        <v>0</v>
      </c>
      <c r="AM10" s="50">
        <f>(AI10-AH10)*Elec_emissions/1000+(AG10-AF10)*Gas_emissions</f>
        <v>0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6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 t="e">
        <f t="shared" si="7"/>
        <v>#DIV/0!</v>
      </c>
      <c r="BK10" s="38" t="e">
        <f t="shared" si="7"/>
        <v>#DIV/0!</v>
      </c>
      <c r="BL10" s="49">
        <f>kWh_in_MMBtu*(BI10-BH10)*Elec_source_E+(BG10-BF10)*Gas_source_E</f>
        <v>0</v>
      </c>
      <c r="BM10" s="50">
        <f>(BI10-BH10)*Elec_emissions/1000+(BG10-BF10)*Gas_emissions</f>
        <v>0</v>
      </c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 t="e">
        <f t="shared" si="2"/>
        <v>#DIV/0!</v>
      </c>
      <c r="K11" s="42" t="e">
        <f t="shared" si="3"/>
        <v>#DIV/0!</v>
      </c>
      <c r="L11" s="51">
        <f>kWh_in_MMBtu*(I11-H11)*Elec_source_E+(G11-F11)*Gas_source_E</f>
        <v>0</v>
      </c>
      <c r="M11" s="52">
        <f>(I11-H11)*Elec_emissions/1000+(G11-F11)*Gas_emissions</f>
        <v>0</v>
      </c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 t="e">
        <f t="shared" si="4"/>
        <v>#DIV/0!</v>
      </c>
      <c r="X11" s="42" t="e">
        <f t="shared" si="0"/>
        <v>#DIV/0!</v>
      </c>
      <c r="Y11" s="51">
        <f>kWh_in_MMBtu*(V11-U11)*Elec_source_E+(T11-S11)*Gas_source_E</f>
        <v>0</v>
      </c>
      <c r="Z11" s="52">
        <f>(V11-U11)*Elec_emissions/1000+(T11-S11)*Gas_emissions</f>
        <v>0</v>
      </c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 t="e">
        <f t="shared" si="5"/>
        <v>#DIV/0!</v>
      </c>
      <c r="AK11" s="42" t="e">
        <f t="shared" si="1"/>
        <v>#DIV/0!</v>
      </c>
      <c r="AL11" s="51">
        <f>kWh_in_MMBtu*(AI11-AH11)*Elec_source_E+(AG11-AF11)*Gas_source_E</f>
        <v>0</v>
      </c>
      <c r="AM11" s="52">
        <f>(AI11-AH11)*Elec_emissions/1000+(AG11-AF11)*Gas_emissions</f>
        <v>0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6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 t="e">
        <f t="shared" si="7"/>
        <v>#DIV/0!</v>
      </c>
      <c r="BK11" s="42" t="e">
        <f t="shared" si="7"/>
        <v>#DIV/0!</v>
      </c>
      <c r="BL11" s="51">
        <f>kWh_in_MMBtu*(BI11-BH11)*Elec_source_E+(BG11-BF11)*Gas_source_E</f>
        <v>0</v>
      </c>
      <c r="BM11" s="52">
        <f>(BI11-BH11)*Elec_emissions/1000+(BG11-BF11)*Gas_emissions</f>
        <v>0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I17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I17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I17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I17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I17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 t="e">
        <f>(G23-F23)/F23</f>
        <v>#DIV/0!</v>
      </c>
      <c r="K23" s="36" t="e">
        <f t="shared" ref="K23:K26" si="8">(I23-H23)/H23</f>
        <v>#DIV/0!</v>
      </c>
      <c r="L23" s="49">
        <f>kWh_in_MMBtu*(I23-H23)*Elec_source_E+(G23-F23)*Gas_source_E</f>
        <v>0</v>
      </c>
      <c r="M23" s="50">
        <f>(I23-H23)*Elec_emissions/1000+(G23-F23)*Gas_emissions</f>
        <v>0</v>
      </c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 t="e">
        <f>(T23-S23)/S23</f>
        <v>#DIV/0!</v>
      </c>
      <c r="X23" s="36" t="e">
        <f t="shared" ref="X23:X26" si="9">(V23-U23)/U23</f>
        <v>#DIV/0!</v>
      </c>
      <c r="Y23" s="49">
        <f>kWh_in_MMBtu*(V23-U23)*Elec_source_E+(T23-S23)*Gas_source_E</f>
        <v>0</v>
      </c>
      <c r="Z23" s="50">
        <f>(V23-U23)*Elec_emissions/1000+(T23-S23)*Gas_emissions</f>
        <v>0</v>
      </c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 t="e">
        <f>(AG23-AF23)/AF23</f>
        <v>#DIV/0!</v>
      </c>
      <c r="AK23" s="36" t="e">
        <f t="shared" ref="AK23:AK26" si="10">(AI23-AH23)/AH23</f>
        <v>#DIV/0!</v>
      </c>
      <c r="AL23" s="49">
        <f>kWh_in_MMBtu*(AI23-AH23)*Elec_source_E+(AG23-AF23)*Gas_source_E</f>
        <v>0</v>
      </c>
      <c r="AM23" s="50">
        <f>(AI23-AH23)*Elec_emissions/1000+(AG23-AF23)*Gas_emissions</f>
        <v>0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1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 t="e">
        <f>(BG23-BF23)/BF23</f>
        <v>#DIV/0!</v>
      </c>
      <c r="BK23" s="36" t="e">
        <f t="shared" ref="BK23:BK26" si="12">(BI23-BH23)/BH23</f>
        <v>#DIV/0!</v>
      </c>
      <c r="BL23" s="49">
        <f>kWh_in_MMBtu*(BI23-BH23)*Elec_source_E+(BG23-BF23)*Gas_source_E</f>
        <v>0</v>
      </c>
      <c r="BM23" s="50">
        <f>(BI23-BH23)*Elec_emissions/1000+(BG23-BF23)*Gas_emissions</f>
        <v>0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1788</v>
      </c>
      <c r="F24" s="30">
        <v>53.195820441003953</v>
      </c>
      <c r="G24" s="31">
        <v>43.392295330272319</v>
      </c>
      <c r="H24" s="31">
        <v>370.40849750071391</v>
      </c>
      <c r="I24" s="30">
        <v>1102.6689365310913</v>
      </c>
      <c r="J24" s="37">
        <f t="shared" ref="J24:J26" si="13">(G24-F24)/F24</f>
        <v>-0.18429126629608222</v>
      </c>
      <c r="K24" s="38">
        <f t="shared" si="8"/>
        <v>1.9768996769005442</v>
      </c>
      <c r="L24" s="49">
        <f>kWh_in_MMBtu*(I24-H24)*Elec_source_E+(G24-F24)*Gas_source_E</f>
        <v>-3.1151597133651538</v>
      </c>
      <c r="M24" s="50">
        <f>(I24-H24)*Elec_emissions/1000+(G24-F24)*Gas_emissions</f>
        <v>-436.89622519129068</v>
      </c>
      <c r="N24" s="6"/>
      <c r="O24" s="16">
        <v>2</v>
      </c>
      <c r="P24" s="17" t="s">
        <v>23</v>
      </c>
      <c r="Q24" s="18">
        <v>3779</v>
      </c>
      <c r="R24" s="18">
        <v>1179</v>
      </c>
      <c r="S24" s="30">
        <v>52.713211131621257</v>
      </c>
      <c r="T24" s="31">
        <v>43.573443856183893</v>
      </c>
      <c r="U24" s="31">
        <v>369.51805528158206</v>
      </c>
      <c r="V24" s="30">
        <v>982.67568897103945</v>
      </c>
      <c r="W24" s="37">
        <f t="shared" ref="W24:W26" si="14">(T24-S24)/S24</f>
        <v>-0.17338665353958413</v>
      </c>
      <c r="X24" s="38">
        <f t="shared" si="9"/>
        <v>1.6593441779785723</v>
      </c>
      <c r="Y24" s="49">
        <f>kWh_in_MMBtu*(V24-U24)*Elec_source_E+(T24-S24)*Gas_source_E</f>
        <v>-3.623041874928778</v>
      </c>
      <c r="Z24" s="50">
        <f>(V24-U24)*Elec_emissions/1000+(T24-S24)*Gas_emissions</f>
        <v>-502.66141064757051</v>
      </c>
      <c r="AA24" s="6"/>
      <c r="AB24" s="16">
        <v>2</v>
      </c>
      <c r="AC24" s="17" t="s">
        <v>23</v>
      </c>
      <c r="AD24" s="18">
        <v>1341</v>
      </c>
      <c r="AE24" s="18">
        <v>539</v>
      </c>
      <c r="AF24" s="30">
        <v>45.554058882242614</v>
      </c>
      <c r="AG24" s="31">
        <v>34.627897077973884</v>
      </c>
      <c r="AH24" s="31">
        <v>331.71726272368062</v>
      </c>
      <c r="AI24" s="30">
        <v>1423.1456995208487</v>
      </c>
      <c r="AJ24" s="37">
        <f t="shared" ref="AJ24:AJ26" si="15">(AG24-AF24)/AF24</f>
        <v>-0.23985045619124506</v>
      </c>
      <c r="AK24" s="38">
        <f t="shared" si="10"/>
        <v>3.2902370767068714</v>
      </c>
      <c r="AL24" s="49">
        <f>kWh_in_MMBtu*(AI24-AH24)*Elec_source_E+(AG24-AF24)*Gas_source_E</f>
        <v>-0.62547328886365605</v>
      </c>
      <c r="AM24" s="50">
        <f>(AI24-AH24)*Elec_emissions/1000+(AG24-AF24)*Gas_emissions</f>
        <v>-109.36082700386692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122.97103560075026</v>
      </c>
      <c r="AT24" s="31">
        <v>109.96232039743829</v>
      </c>
      <c r="AU24" s="31">
        <v>688.4121434173901</v>
      </c>
      <c r="AV24" s="30">
        <v>669.64721173075418</v>
      </c>
      <c r="AW24" s="37">
        <f t="shared" ref="AW24:AW26" si="16">(AT24-AS24)/AS24</f>
        <v>-0.1057868232121532</v>
      </c>
      <c r="AX24" s="38">
        <f t="shared" si="11"/>
        <v>-2.7258281054549298E-2</v>
      </c>
      <c r="AY24" s="49">
        <f>kWh_in_MMBtu*(AV24-AU24)*Elec_source_E+(AT24-AS24)*Gas_source_E</f>
        <v>-14.373506150845914</v>
      </c>
      <c r="AZ24" s="50">
        <f>(AV24-AU24)*Elec_emissions/1000+(AT24-AS24)*Gas_emissions</f>
        <v>-1938.0153622019113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108.94537808305999</v>
      </c>
      <c r="BG24" s="31">
        <v>99.286234057267606</v>
      </c>
      <c r="BH24" s="31">
        <v>662.99440820388168</v>
      </c>
      <c r="BI24" s="30">
        <v>601.54609443417155</v>
      </c>
      <c r="BJ24" s="37">
        <f t="shared" ref="BJ24:BJ26" si="17">(BG24-BF24)/BF24</f>
        <v>-8.8660429618485068E-2</v>
      </c>
      <c r="BK24" s="38">
        <f t="shared" si="12"/>
        <v>-9.2683004576433414E-2</v>
      </c>
      <c r="BL24" s="49">
        <f>kWh_in_MMBtu*(BI24-BH24)*Elec_source_E+(BG24-BF24)*Gas_source_E</f>
        <v>-11.163767843632623</v>
      </c>
      <c r="BM24" s="50">
        <f>(BI24-BH24)*Elec_emissions/1000+(BG24-BF24)*Gas_emissions</f>
        <v>-1504.1643892952613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 t="e">
        <f t="shared" si="13"/>
        <v>#DIV/0!</v>
      </c>
      <c r="K25" s="38" t="e">
        <f t="shared" si="8"/>
        <v>#DIV/0!</v>
      </c>
      <c r="L25" s="49">
        <f>kWh_in_MMBtu*(I25-H25)*Elec_source_E+(G25-F25)*Gas_source_E</f>
        <v>0</v>
      </c>
      <c r="M25" s="50">
        <f>(I25-H25)*Elec_emissions/1000+(G25-F25)*Gas_emissions</f>
        <v>0</v>
      </c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 t="e">
        <f t="shared" si="14"/>
        <v>#DIV/0!</v>
      </c>
      <c r="X25" s="38" t="e">
        <f t="shared" si="9"/>
        <v>#DIV/0!</v>
      </c>
      <c r="Y25" s="49">
        <f>kWh_in_MMBtu*(V25-U25)*Elec_source_E+(T25-S25)*Gas_source_E</f>
        <v>0</v>
      </c>
      <c r="Z25" s="50">
        <f>(V25-U25)*Elec_emissions/1000+(T25-S25)*Gas_emissions</f>
        <v>0</v>
      </c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 t="e">
        <f t="shared" si="15"/>
        <v>#DIV/0!</v>
      </c>
      <c r="AK25" s="38" t="e">
        <f t="shared" si="10"/>
        <v>#DIV/0!</v>
      </c>
      <c r="AL25" s="49">
        <f>kWh_in_MMBtu*(AI25-AH25)*Elec_source_E+(AG25-AF25)*Gas_source_E</f>
        <v>0</v>
      </c>
      <c r="AM25" s="50">
        <f>(AI25-AH25)*Elec_emissions/1000+(AG25-AF25)*Gas_emissions</f>
        <v>0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6"/>
        <v>-0.11347608751542472</v>
      </c>
      <c r="AX25" s="38">
        <f t="shared" si="11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 t="e">
        <f t="shared" si="17"/>
        <v>#DIV/0!</v>
      </c>
      <c r="BK25" s="38" t="e">
        <f t="shared" si="12"/>
        <v>#DIV/0!</v>
      </c>
      <c r="BL25" s="49">
        <f>kWh_in_MMBtu*(BI25-BH25)*Elec_source_E+(BG25-BF25)*Gas_source_E</f>
        <v>0</v>
      </c>
      <c r="BM25" s="50">
        <f>(BI25-BH25)*Elec_emissions/1000+(BG25-BF25)*Gas_emissions</f>
        <v>0</v>
      </c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 t="e">
        <f t="shared" si="13"/>
        <v>#DIV/0!</v>
      </c>
      <c r="K26" s="42" t="e">
        <f t="shared" si="8"/>
        <v>#DIV/0!</v>
      </c>
      <c r="L26" s="51">
        <f>kWh_in_MMBtu*(I26-H26)*Elec_source_E+(G26-F26)*Gas_source_E</f>
        <v>0</v>
      </c>
      <c r="M26" s="52">
        <f>(I26-H26)*Elec_emissions/1000+(G26-F26)*Gas_emissions</f>
        <v>0</v>
      </c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 t="e">
        <f t="shared" si="14"/>
        <v>#DIV/0!</v>
      </c>
      <c r="X26" s="42" t="e">
        <f t="shared" si="9"/>
        <v>#DIV/0!</v>
      </c>
      <c r="Y26" s="51">
        <f>kWh_in_MMBtu*(V26-U26)*Elec_source_E+(T26-S26)*Gas_source_E</f>
        <v>0</v>
      </c>
      <c r="Z26" s="52">
        <f>(V26-U26)*Elec_emissions/1000+(T26-S26)*Gas_emissions</f>
        <v>0</v>
      </c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 t="e">
        <f t="shared" si="15"/>
        <v>#DIV/0!</v>
      </c>
      <c r="AK26" s="42" t="e">
        <f t="shared" si="10"/>
        <v>#DIV/0!</v>
      </c>
      <c r="AL26" s="51">
        <f>kWh_in_MMBtu*(AI26-AH26)*Elec_source_E+(AG26-AF26)*Gas_source_E</f>
        <v>0</v>
      </c>
      <c r="AM26" s="52">
        <f>(AI26-AH26)*Elec_emissions/1000+(AG26-AF26)*Gas_emissions</f>
        <v>0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6"/>
        <v>-0.11278599899757996</v>
      </c>
      <c r="AX26" s="42">
        <f t="shared" si="11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 t="e">
        <f t="shared" si="17"/>
        <v>#DIV/0!</v>
      </c>
      <c r="BK26" s="42" t="e">
        <f t="shared" si="12"/>
        <v>#DIV/0!</v>
      </c>
      <c r="BL26" s="51">
        <f>kWh_in_MMBtu*(BI26-BH26)*Elec_source_E+(BG26-BF26)*Gas_source_E</f>
        <v>0</v>
      </c>
      <c r="BM26" s="52">
        <f>(BI26-BH26)*Elec_emissions/1000+(BG26-BF26)*Gas_emissions</f>
        <v>0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I17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I17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I17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I17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I17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 t="e">
        <f>(G38-F38)/F38</f>
        <v>#DIV/0!</v>
      </c>
      <c r="K38" s="36" t="e">
        <f t="shared" ref="K38:K41" si="18">(I38-H38)/H38</f>
        <v>#DIV/0!</v>
      </c>
      <c r="L38" s="49">
        <f>kWh_in_MMBtu*(I38-H38)*Elec_source_E+(G38-F38)*Gas_source_E</f>
        <v>0</v>
      </c>
      <c r="M38" s="50">
        <f>(I38-H38)*Elec_emissions/1000+(G38-F38)*Gas_emissions</f>
        <v>0</v>
      </c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 t="e">
        <f>(T38-S38)/S38</f>
        <v>#DIV/0!</v>
      </c>
      <c r="X38" s="36" t="e">
        <f t="shared" ref="X38:X41" si="19">(V38-U38)/U38</f>
        <v>#DIV/0!</v>
      </c>
      <c r="Y38" s="49">
        <f>kWh_in_MMBtu*(V38-U38)*Elec_source_E+(T38-S38)*Gas_source_E</f>
        <v>0</v>
      </c>
      <c r="Z38" s="50">
        <f>(V38-U38)*Elec_emissions/1000+(T38-S38)*Gas_emissions</f>
        <v>0</v>
      </c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 t="e">
        <f>(AG38-AF38)/AF38</f>
        <v>#DIV/0!</v>
      </c>
      <c r="AK38" s="36" t="e">
        <f t="shared" ref="AK38:AK41" si="20">(AI38-AH38)/AH38</f>
        <v>#DIV/0!</v>
      </c>
      <c r="AL38" s="49">
        <f>kWh_in_MMBtu*(AI38-AH38)*Elec_source_E+(AG38-AF38)*Gas_source_E</f>
        <v>0</v>
      </c>
      <c r="AM38" s="50">
        <f>(AI38-AH38)*Elec_emissions/1000+(AG38-AF38)*Gas_emissions</f>
        <v>0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1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 t="e">
        <f>(BG38-BF38)/BF38</f>
        <v>#DIV/0!</v>
      </c>
      <c r="BK38" s="36" t="e">
        <f t="shared" ref="BK38:BK41" si="22">(BI38-BH38)/BH38</f>
        <v>#DIV/0!</v>
      </c>
      <c r="BL38" s="49">
        <f>kWh_in_MMBtu*(BI38-BH38)*Elec_source_E+(BG38-BF38)*Gas_source_E</f>
        <v>0</v>
      </c>
      <c r="BM38" s="50">
        <f>(BI38-BH38)*Elec_emissions/1000+(BG38-BF38)*Gas_emissions</f>
        <v>0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3459</v>
      </c>
      <c r="F39" s="30">
        <v>27.590169024301929</v>
      </c>
      <c r="G39" s="31">
        <v>19.551719182340687</v>
      </c>
      <c r="H39" s="31">
        <v>272.52712905037993</v>
      </c>
      <c r="I39" s="30">
        <v>943.86820819324316</v>
      </c>
      <c r="J39" s="37">
        <f t="shared" ref="J39:J41" si="23">(G39-F39)/F39</f>
        <v>-0.29135196072488095</v>
      </c>
      <c r="K39" s="38">
        <f t="shared" si="18"/>
        <v>2.4633917418869435</v>
      </c>
      <c r="L39" s="49">
        <f>kWh_in_MMBtu*(I39-H39)*Elec_source_E+(G39-F39)*Gas_source_E</f>
        <v>-1.8210597858845698</v>
      </c>
      <c r="M39" s="50">
        <f>(I39-H39)*Elec_emissions/1000+(G39-F39)*Gas_emissions</f>
        <v>-260.97497083177984</v>
      </c>
      <c r="N39" s="6"/>
      <c r="O39" s="16">
        <v>2</v>
      </c>
      <c r="P39" s="17" t="s">
        <v>23</v>
      </c>
      <c r="Q39" s="18">
        <v>3462</v>
      </c>
      <c r="R39" s="18">
        <v>2581</v>
      </c>
      <c r="S39" s="30">
        <v>26.749090985538871</v>
      </c>
      <c r="T39" s="31">
        <v>18.29618896385243</v>
      </c>
      <c r="U39" s="31">
        <v>265.18062492931222</v>
      </c>
      <c r="V39" s="30">
        <v>1016.4046484829004</v>
      </c>
      <c r="W39" s="37">
        <f t="shared" ref="W39:W41" si="24">(T39-S39)/S39</f>
        <v>-0.31600707576404224</v>
      </c>
      <c r="X39" s="38">
        <f t="shared" si="19"/>
        <v>2.8328767373326689</v>
      </c>
      <c r="Y39" s="49">
        <f>kWh_in_MMBtu*(V39-U39)*Elec_source_E+(T39-S39)*Gas_source_E</f>
        <v>-1.446920138261957</v>
      </c>
      <c r="Z39" s="50">
        <f>(V39-U39)*Elec_emissions/1000+(T39-S39)*Gas_emissions</f>
        <v>-212.34797128651599</v>
      </c>
      <c r="AA39" s="6"/>
      <c r="AB39" s="16">
        <v>2</v>
      </c>
      <c r="AC39" s="17" t="s">
        <v>23</v>
      </c>
      <c r="AD39" s="18">
        <v>1135</v>
      </c>
      <c r="AE39" s="18">
        <v>806</v>
      </c>
      <c r="AF39" s="30">
        <v>27.074990048765613</v>
      </c>
      <c r="AG39" s="31">
        <v>20.332302649005978</v>
      </c>
      <c r="AH39" s="31">
        <v>272.2498095304428</v>
      </c>
      <c r="AI39" s="30">
        <v>753.28125621699894</v>
      </c>
      <c r="AJ39" s="37">
        <f t="shared" ref="AJ39:AJ41" si="25">(AG39-AF39)/AF39</f>
        <v>-0.24903748395161621</v>
      </c>
      <c r="AK39" s="38">
        <f t="shared" si="20"/>
        <v>1.7668752368135909</v>
      </c>
      <c r="AL39" s="49">
        <f>kWh_in_MMBtu*(AI39-AH39)*Elec_source_E+(AG39-AF39)*Gas_source_E</f>
        <v>-2.376248945031894</v>
      </c>
      <c r="AM39" s="50">
        <f>(AI39-AH39)*Elec_emissions/1000+(AG39-AF39)*Gas_emissions</f>
        <v>-331.48852177872322</v>
      </c>
      <c r="AO39" s="16">
        <v>2</v>
      </c>
      <c r="AP39" s="17" t="s">
        <v>23</v>
      </c>
      <c r="AQ39" s="18">
        <v>78</v>
      </c>
      <c r="AR39" s="18">
        <v>52</v>
      </c>
      <c r="AS39" s="30">
        <v>67.77852680579754</v>
      </c>
      <c r="AT39" s="31">
        <v>59.658088714914165</v>
      </c>
      <c r="AU39" s="31">
        <v>583.87280499011422</v>
      </c>
      <c r="AV39" s="30">
        <v>509.49949738832726</v>
      </c>
      <c r="AW39" s="37">
        <f t="shared" ref="AW39:AW41" si="26">(AT39-AS39)/AS39</f>
        <v>-0.11980841829375349</v>
      </c>
      <c r="AX39" s="38">
        <f t="shared" si="21"/>
        <v>-0.12737929728213016</v>
      </c>
      <c r="AY39" s="49">
        <f>kWh_in_MMBtu*(AV39-AU39)*Elec_source_E+(AT39-AS39)*Gas_source_E</f>
        <v>-9.6202070965979747</v>
      </c>
      <c r="AZ39" s="50">
        <f>(AV39-AU39)*Elec_emissions/1000+(AT39-AS39)*Gas_emissions</f>
        <v>-1295.6999534049467</v>
      </c>
      <c r="BA39" s="6"/>
      <c r="BB39" s="16">
        <v>2</v>
      </c>
      <c r="BC39" s="17" t="s">
        <v>23</v>
      </c>
      <c r="BD39" s="18">
        <v>26</v>
      </c>
      <c r="BE39" s="18">
        <v>20</v>
      </c>
      <c r="BF39" s="30">
        <v>52.403272408909004</v>
      </c>
      <c r="BG39" s="31">
        <v>45.843819386946521</v>
      </c>
      <c r="BH39" s="31">
        <v>422.27070508431086</v>
      </c>
      <c r="BI39" s="30">
        <v>393.05340154836961</v>
      </c>
      <c r="BJ39" s="37">
        <f t="shared" ref="BJ39:BJ41" si="27">(BG39-BF39)/BF39</f>
        <v>-0.12517258408555645</v>
      </c>
      <c r="BK39" s="38">
        <f t="shared" si="22"/>
        <v>-6.9190931751014331E-2</v>
      </c>
      <c r="BL39" s="49">
        <f>kWh_in_MMBtu*(BI39-BH39)*Elec_source_E+(BG39-BF39)*Gas_source_E</f>
        <v>-7.4518751901031006</v>
      </c>
      <c r="BM39" s="50">
        <f>(BI39-BH39)*Elec_emissions/1000+(BG39-BF39)*Gas_emissions</f>
        <v>-1004.3082042976748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 t="e">
        <f t="shared" si="23"/>
        <v>#DIV/0!</v>
      </c>
      <c r="K40" s="38" t="e">
        <f t="shared" si="18"/>
        <v>#DIV/0!</v>
      </c>
      <c r="L40" s="49">
        <f>kWh_in_MMBtu*(I40-H40)*Elec_source_E+(G40-F40)*Gas_source_E</f>
        <v>0</v>
      </c>
      <c r="M40" s="50">
        <f>(I40-H40)*Elec_emissions/1000+(G40-F40)*Gas_emissions</f>
        <v>0</v>
      </c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 t="e">
        <f t="shared" si="24"/>
        <v>#DIV/0!</v>
      </c>
      <c r="X40" s="38" t="e">
        <f t="shared" si="19"/>
        <v>#DIV/0!</v>
      </c>
      <c r="Y40" s="49">
        <f>kWh_in_MMBtu*(V40-U40)*Elec_source_E+(T40-S40)*Gas_source_E</f>
        <v>0</v>
      </c>
      <c r="Z40" s="50">
        <f>(V40-U40)*Elec_emissions/1000+(T40-S40)*Gas_emissions</f>
        <v>0</v>
      </c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 t="e">
        <f t="shared" si="25"/>
        <v>#DIV/0!</v>
      </c>
      <c r="AK40" s="38" t="e">
        <f t="shared" si="20"/>
        <v>#DIV/0!</v>
      </c>
      <c r="AL40" s="49">
        <f>kWh_in_MMBtu*(AI40-AH40)*Elec_source_E+(AG40-AF40)*Gas_source_E</f>
        <v>0</v>
      </c>
      <c r="AM40" s="50">
        <f>(AI40-AH40)*Elec_emissions/1000+(AG40-AF40)*Gas_emissions</f>
        <v>0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6"/>
        <v>-0.12823162755922041</v>
      </c>
      <c r="AX40" s="38">
        <f t="shared" si="21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 t="e">
        <f t="shared" si="27"/>
        <v>#DIV/0!</v>
      </c>
      <c r="BK40" s="38" t="e">
        <f t="shared" si="22"/>
        <v>#DIV/0!</v>
      </c>
      <c r="BL40" s="49">
        <f>kWh_in_MMBtu*(BI40-BH40)*Elec_source_E+(BG40-BF40)*Gas_source_E</f>
        <v>0</v>
      </c>
      <c r="BM40" s="50">
        <f>(BI40-BH40)*Elec_emissions/1000+(BG40-BF40)*Gas_emissions</f>
        <v>0</v>
      </c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 t="e">
        <f t="shared" si="23"/>
        <v>#DIV/0!</v>
      </c>
      <c r="K41" s="42" t="e">
        <f t="shared" si="18"/>
        <v>#DIV/0!</v>
      </c>
      <c r="L41" s="51">
        <f>kWh_in_MMBtu*(I41-H41)*Elec_source_E+(G41-F41)*Gas_source_E</f>
        <v>0</v>
      </c>
      <c r="M41" s="52">
        <f>(I41-H41)*Elec_emissions/1000+(G41-F41)*Gas_emissions</f>
        <v>0</v>
      </c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 t="e">
        <f t="shared" si="24"/>
        <v>#DIV/0!</v>
      </c>
      <c r="X41" s="42" t="e">
        <f t="shared" si="19"/>
        <v>#DIV/0!</v>
      </c>
      <c r="Y41" s="51">
        <f>kWh_in_MMBtu*(V41-U41)*Elec_source_E+(T41-S41)*Gas_source_E</f>
        <v>0</v>
      </c>
      <c r="Z41" s="52">
        <f>(V41-U41)*Elec_emissions/1000+(T41-S41)*Gas_emissions</f>
        <v>0</v>
      </c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 t="e">
        <f t="shared" si="25"/>
        <v>#DIV/0!</v>
      </c>
      <c r="AK41" s="42" t="e">
        <f t="shared" si="20"/>
        <v>#DIV/0!</v>
      </c>
      <c r="AL41" s="51">
        <f>kWh_in_MMBtu*(AI41-AH41)*Elec_source_E+(AG41-AF41)*Gas_source_E</f>
        <v>0</v>
      </c>
      <c r="AM41" s="52">
        <f>(AI41-AH41)*Elec_emissions/1000+(AG41-AF41)*Gas_emissions</f>
        <v>0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6"/>
        <v>-0.14417545431605772</v>
      </c>
      <c r="AX41" s="42">
        <f t="shared" si="21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 t="e">
        <f t="shared" si="27"/>
        <v>#DIV/0!</v>
      </c>
      <c r="BK41" s="42" t="e">
        <f t="shared" si="22"/>
        <v>#DIV/0!</v>
      </c>
      <c r="BL41" s="51">
        <f>kWh_in_MMBtu*(BI41-BH41)*Elec_source_E+(BG41-BF41)*Gas_source_E</f>
        <v>0</v>
      </c>
      <c r="BM41" s="52">
        <f>(BI41-BH41)*Elec_emissions/1000+(BG41-BF41)*Gas_emissions</f>
        <v>0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I17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I17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I17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 t="e">
        <f>(G53-F53)/F53</f>
        <v>#DIV/0!</v>
      </c>
      <c r="K53" s="36" t="e">
        <f t="shared" ref="K53:K56" si="28">(I53-H53)/H53</f>
        <v>#DIV/0!</v>
      </c>
      <c r="L53" s="49">
        <f>kWh_in_MMBtu*(I53-H53)*Elec_source_E+(G53-F53)*Gas_source_E</f>
        <v>0</v>
      </c>
      <c r="M53" s="50">
        <f>(I53-H53)*Elec_emissions/1000+(G53-F53)*Gas_emissions</f>
        <v>0</v>
      </c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 t="e">
        <f>(T53-S53)/S53</f>
        <v>#DIV/0!</v>
      </c>
      <c r="X53" s="36" t="e">
        <f t="shared" ref="X53:X56" si="29">(V53-U53)/U53</f>
        <v>#DIV/0!</v>
      </c>
      <c r="Y53" s="49">
        <f>kWh_in_MMBtu*(V53-U53)*Elec_source_E+(T53-S53)*Gas_source_E</f>
        <v>0</v>
      </c>
      <c r="Z53" s="50">
        <f>(V53-U53)*Elec_emissions/1000+(T53-S53)*Gas_emissions</f>
        <v>0</v>
      </c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 t="e">
        <f>(AG53-AF53)/AF53</f>
        <v>#DIV/0!</v>
      </c>
      <c r="AK53" s="36" t="e">
        <f t="shared" ref="AK53:AK56" si="30">(AI53-AH53)/AH53</f>
        <v>#DIV/0!</v>
      </c>
      <c r="AL53" s="49">
        <f>kWh_in_MMBtu*(AI53-AH53)*Elec_source_E+(AG53-AF53)*Gas_source_E</f>
        <v>0</v>
      </c>
      <c r="AM53" s="50">
        <f>(AI53-AH53)*Elec_emissions/1000+(AG53-AF53)*Gas_emissions</f>
        <v>0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706</v>
      </c>
      <c r="F54" s="30">
        <v>36.055791480978364</v>
      </c>
      <c r="G54" s="31">
        <v>27.324848397412872</v>
      </c>
      <c r="H54" s="31">
        <v>303.81869166403965</v>
      </c>
      <c r="I54" s="30">
        <v>1319.6565541097286</v>
      </c>
      <c r="J54" s="37">
        <f t="shared" ref="J54:J56" si="31">(G54-F54)/F54</f>
        <v>-0.2421509201419583</v>
      </c>
      <c r="K54" s="38">
        <f t="shared" si="28"/>
        <v>3.3435660488229426</v>
      </c>
      <c r="L54" s="49">
        <f>kWh_in_MMBtu*(I54-H54)*Elec_source_E+(G54-F54)*Gas_source_E</f>
        <v>0.98580048092887651</v>
      </c>
      <c r="M54" s="50">
        <f>(I54-H54)*Elec_emissions/1000+(G54-F54)*Gas_emissions</f>
        <v>109.67141127389073</v>
      </c>
      <c r="O54" s="16">
        <v>2</v>
      </c>
      <c r="P54" s="17" t="s">
        <v>23</v>
      </c>
      <c r="Q54" s="18">
        <v>794</v>
      </c>
      <c r="R54" s="18">
        <v>233</v>
      </c>
      <c r="S54" s="30">
        <v>53.220635087852536</v>
      </c>
      <c r="T54" s="31">
        <v>42.820910883548464</v>
      </c>
      <c r="U54" s="31">
        <v>369.85524832528625</v>
      </c>
      <c r="V54" s="30">
        <v>1133.1499113862201</v>
      </c>
      <c r="W54" s="37">
        <f t="shared" ref="W54:W56" si="32">(T54-S54)/S54</f>
        <v>-0.19540774339007802</v>
      </c>
      <c r="X54" s="38">
        <f t="shared" si="29"/>
        <v>2.0637659368554346</v>
      </c>
      <c r="Y54" s="49">
        <f>kWh_in_MMBtu*(V54-U54)*Elec_source_E+(T54-S54)*Gas_source_E</f>
        <v>-3.4441605802927331</v>
      </c>
      <c r="Z54" s="50">
        <f>(V54-U54)*Elec_emissions/1000+(T54-S54)*Gas_emissions</f>
        <v>-481.97715711093383</v>
      </c>
      <c r="AB54" s="16">
        <v>2</v>
      </c>
      <c r="AC54" s="17" t="s">
        <v>23</v>
      </c>
      <c r="AD54" s="18">
        <v>661</v>
      </c>
      <c r="AE54" s="18">
        <v>473</v>
      </c>
      <c r="AF54" s="30">
        <v>27.600382262370218</v>
      </c>
      <c r="AG54" s="31">
        <v>19.69148146449621</v>
      </c>
      <c r="AH54" s="31">
        <v>271.28905593027565</v>
      </c>
      <c r="AI54" s="30">
        <v>863.44792765227487</v>
      </c>
      <c r="AJ54" s="37">
        <f t="shared" ref="AJ54:AJ56" si="33">(AG54-AF54)/AF54</f>
        <v>-0.28655040798680664</v>
      </c>
      <c r="AK54" s="38">
        <f t="shared" si="30"/>
        <v>2.1827598967876933</v>
      </c>
      <c r="AL54" s="49">
        <f>kWh_in_MMBtu*(AI54-AH54)*Elec_source_E+(AG54-AF54)*Gas_source_E</f>
        <v>-2.4984990828334368</v>
      </c>
      <c r="AM54" s="50">
        <f>(AI54-AH54)*Elec_emissions/1000+(AG54-AF54)*Gas_emissions</f>
        <v>-350.52174060792925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 t="e">
        <f t="shared" si="31"/>
        <v>#DIV/0!</v>
      </c>
      <c r="K55" s="38" t="e">
        <f t="shared" si="28"/>
        <v>#DIV/0!</v>
      </c>
      <c r="L55" s="49">
        <f>kWh_in_MMBtu*(I55-H55)*Elec_source_E+(G55-F55)*Gas_source_E</f>
        <v>0</v>
      </c>
      <c r="M55" s="50">
        <f>(I55-H55)*Elec_emissions/1000+(G55-F55)*Gas_emissions</f>
        <v>0</v>
      </c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 t="e">
        <f t="shared" si="32"/>
        <v>#DIV/0!</v>
      </c>
      <c r="X55" s="38" t="e">
        <f t="shared" si="29"/>
        <v>#DIV/0!</v>
      </c>
      <c r="Y55" s="49">
        <f>kWh_in_MMBtu*(V55-U55)*Elec_source_E+(T55-S55)*Gas_source_E</f>
        <v>0</v>
      </c>
      <c r="Z55" s="50">
        <f>(V55-U55)*Elec_emissions/1000+(T55-S55)*Gas_emissions</f>
        <v>0</v>
      </c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 t="e">
        <f t="shared" si="33"/>
        <v>#DIV/0!</v>
      </c>
      <c r="AK55" s="38" t="e">
        <f t="shared" si="30"/>
        <v>#DIV/0!</v>
      </c>
      <c r="AL55" s="49">
        <f>kWh_in_MMBtu*(AI55-AH55)*Elec_source_E+(AG55-AF55)*Gas_source_E</f>
        <v>0</v>
      </c>
      <c r="AM55" s="50">
        <f>(AI55-AH55)*Elec_emissions/1000+(AG55-AF55)*Gas_emissions</f>
        <v>0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 t="e">
        <f t="shared" si="31"/>
        <v>#DIV/0!</v>
      </c>
      <c r="K56" s="42" t="e">
        <f t="shared" si="28"/>
        <v>#DIV/0!</v>
      </c>
      <c r="L56" s="51">
        <f>kWh_in_MMBtu*(I56-H56)*Elec_source_E+(G56-F56)*Gas_source_E</f>
        <v>0</v>
      </c>
      <c r="M56" s="52">
        <f>(I56-H56)*Elec_emissions/1000+(G56-F56)*Gas_emissions</f>
        <v>0</v>
      </c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 t="e">
        <f t="shared" si="32"/>
        <v>#DIV/0!</v>
      </c>
      <c r="X56" s="42" t="e">
        <f t="shared" si="29"/>
        <v>#DIV/0!</v>
      </c>
      <c r="Y56" s="51">
        <f>kWh_in_MMBtu*(V56-U56)*Elec_source_E+(T56-S56)*Gas_source_E</f>
        <v>0</v>
      </c>
      <c r="Z56" s="52">
        <f>(V56-U56)*Elec_emissions/1000+(T56-S56)*Gas_emissions</f>
        <v>0</v>
      </c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 t="e">
        <f t="shared" si="33"/>
        <v>#DIV/0!</v>
      </c>
      <c r="AK56" s="42" t="e">
        <f t="shared" si="30"/>
        <v>#DIV/0!</v>
      </c>
      <c r="AL56" s="51">
        <f>kWh_in_MMBtu*(AI56-AH56)*Elec_source_E+(AG56-AF56)*Gas_source_E</f>
        <v>0</v>
      </c>
      <c r="AM56" s="52">
        <f>(AI56-AH56)*Elec_emissions/1000+(AG56-AF56)*Gas_emissions</f>
        <v>0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I17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I17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I17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 t="e">
        <f>(G68-F68)/F68</f>
        <v>#DIV/0!</v>
      </c>
      <c r="K68" s="36" t="e">
        <f t="shared" ref="K68:K71" si="34">(I68-H68)/H68</f>
        <v>#DIV/0!</v>
      </c>
      <c r="L68" s="49">
        <f>kWh_in_MMBtu*(I68-H68)*Elec_source_E+(G68-F68)*Gas_source_E</f>
        <v>0</v>
      </c>
      <c r="M68" s="50">
        <f>(I68-H68)*Elec_emissions/1000+(G68-F68)*Gas_emissions</f>
        <v>0</v>
      </c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 t="e">
        <f>(T68-S68)/S68</f>
        <v>#DIV/0!</v>
      </c>
      <c r="X68" s="36" t="e">
        <f t="shared" ref="X68:X71" si="35">(V68-U68)/U68</f>
        <v>#DIV/0!</v>
      </c>
      <c r="Y68" s="49">
        <f>kWh_in_MMBtu*(V68-U68)*Elec_source_E+(T68-S68)*Gas_source_E</f>
        <v>0</v>
      </c>
      <c r="Z68" s="50">
        <f>(V68-U68)*Elec_emissions/1000+(T68-S68)*Gas_emissions</f>
        <v>0</v>
      </c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 t="e">
        <f>(AG68-AF68)/AF68</f>
        <v>#DIV/0!</v>
      </c>
      <c r="AK68" s="36" t="e">
        <f>(AH68-AG68)/AG68</f>
        <v>#DIV/0!</v>
      </c>
      <c r="AL68" s="49">
        <f>kWh_in_MMBtu*(AI68-AH68)*Elec_source_E+(AG68-AF68)*Gas_source_E</f>
        <v>0</v>
      </c>
      <c r="AM68" s="50">
        <f>(AI68-AH68)*Elec_emissions/1000+(AG68-AF68)*Gas_emissions</f>
        <v>0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431</v>
      </c>
      <c r="F69" s="30">
        <v>35.484207129341975</v>
      </c>
      <c r="G69" s="31">
        <v>27.898990498805265</v>
      </c>
      <c r="H69" s="31">
        <v>296.7285352403706</v>
      </c>
      <c r="I69" s="30">
        <v>812</v>
      </c>
      <c r="J69" s="37">
        <f t="shared" ref="J69:J71" si="36">(G69-F69)/F69</f>
        <v>-0.21376317083507487</v>
      </c>
      <c r="K69" s="38">
        <f t="shared" si="34"/>
        <v>1.7365079645684363</v>
      </c>
      <c r="L69" s="49">
        <f>kWh_in_MMBtu*(I69-H69)*Elec_source_E+(G69-F69)*Gas_source_E</f>
        <v>-2.9406056487173018</v>
      </c>
      <c r="M69" s="50">
        <f>(I69-H69)*Elec_emissions/1000+(G69-F69)*Gas_emissions</f>
        <v>-408.38355791754043</v>
      </c>
      <c r="O69" s="16">
        <v>2</v>
      </c>
      <c r="P69" s="17" t="s">
        <v>23</v>
      </c>
      <c r="Q69" s="18">
        <v>441</v>
      </c>
      <c r="R69" s="18">
        <v>137</v>
      </c>
      <c r="S69" s="30">
        <v>56.657649678213346</v>
      </c>
      <c r="T69" s="31">
        <v>49.238663716769963</v>
      </c>
      <c r="U69" s="31">
        <v>393.06246254320945</v>
      </c>
      <c r="V69" s="30">
        <v>631.86171767166866</v>
      </c>
      <c r="W69" s="37">
        <f t="shared" ref="W69:W71" si="37">(T69-S69)/S69</f>
        <v>-0.13094411793605015</v>
      </c>
      <c r="X69" s="38">
        <f t="shared" si="35"/>
        <v>0.60753513216034449</v>
      </c>
      <c r="Y69" s="49">
        <f>kWh_in_MMBtu*(V69-U69)*Elec_source_E+(T69-S69)*Gas_source_E</f>
        <v>-5.6178007320794041</v>
      </c>
      <c r="Z69" s="50">
        <f>(V69-U69)*Elec_emissions/1000+(T69-S69)*Gas_emissions</f>
        <v>-763.10163784900828</v>
      </c>
      <c r="AB69" s="16">
        <v>2</v>
      </c>
      <c r="AC69" s="17" t="s">
        <v>23</v>
      </c>
      <c r="AD69" s="18">
        <v>374</v>
      </c>
      <c r="AE69" s="18">
        <v>294</v>
      </c>
      <c r="AF69" s="30">
        <v>25.617670975616221</v>
      </c>
      <c r="AG69" s="31">
        <v>17.954993114923784</v>
      </c>
      <c r="AH69" s="31">
        <v>251.83823578292532</v>
      </c>
      <c r="AI69" s="30">
        <v>840.49348968593517</v>
      </c>
      <c r="AJ69" s="37">
        <f t="shared" ref="AJ69:AK71" si="38">(AG69-AF69)/AF69</f>
        <v>-0.29911688178000401</v>
      </c>
      <c r="AK69" s="38">
        <f t="shared" si="38"/>
        <v>13.026083673270978</v>
      </c>
      <c r="AL69" s="49">
        <f>kWh_in_MMBtu*(AI69-AH69)*Elec_source_E+(AG69-AF69)*Gas_source_E</f>
        <v>-2.2663392298553307</v>
      </c>
      <c r="AM69" s="50">
        <f>(AI69-AH69)*Elec_emissions/1000+(AG69-AF69)*Gas_emissions</f>
        <v>-319.13183031920028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 t="e">
        <f t="shared" si="36"/>
        <v>#DIV/0!</v>
      </c>
      <c r="K70" s="38" t="e">
        <f t="shared" si="34"/>
        <v>#DIV/0!</v>
      </c>
      <c r="L70" s="49">
        <f>kWh_in_MMBtu*(I70-H70)*Elec_source_E+(G70-F70)*Gas_source_E</f>
        <v>0</v>
      </c>
      <c r="M70" s="50">
        <f>(I70-H70)*Elec_emissions/1000+(G70-F70)*Gas_emissions</f>
        <v>0</v>
      </c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 t="e">
        <f t="shared" si="37"/>
        <v>#DIV/0!</v>
      </c>
      <c r="X70" s="38" t="e">
        <f t="shared" si="35"/>
        <v>#DIV/0!</v>
      </c>
      <c r="Y70" s="49">
        <f>kWh_in_MMBtu*(V70-U70)*Elec_source_E+(T70-S70)*Gas_source_E</f>
        <v>0</v>
      </c>
      <c r="Z70" s="50">
        <f>(V70-U70)*Elec_emissions/1000+(T70-S70)*Gas_emissions</f>
        <v>0</v>
      </c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 t="e">
        <f t="shared" si="38"/>
        <v>#DIV/0!</v>
      </c>
      <c r="AK70" s="38" t="e">
        <f t="shared" si="38"/>
        <v>#DIV/0!</v>
      </c>
      <c r="AL70" s="49">
        <f>kWh_in_MMBtu*(AI70-AH70)*Elec_source_E+(AG70-AF70)*Gas_source_E</f>
        <v>0</v>
      </c>
      <c r="AM70" s="50">
        <f>(AI70-AH70)*Elec_emissions/1000+(AG70-AF70)*Gas_emissions</f>
        <v>0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 t="e">
        <f t="shared" si="36"/>
        <v>#DIV/0!</v>
      </c>
      <c r="K71" s="42" t="e">
        <f t="shared" si="34"/>
        <v>#DIV/0!</v>
      </c>
      <c r="L71" s="51">
        <f>kWh_in_MMBtu*(I71-H71)*Elec_source_E+(G71-F71)*Gas_source_E</f>
        <v>0</v>
      </c>
      <c r="M71" s="52">
        <f>(I71-H71)*Elec_emissions/1000+(G71-F71)*Gas_emissions</f>
        <v>0</v>
      </c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 t="e">
        <f t="shared" si="37"/>
        <v>#DIV/0!</v>
      </c>
      <c r="X71" s="42" t="e">
        <f t="shared" si="35"/>
        <v>#DIV/0!</v>
      </c>
      <c r="Y71" s="51">
        <f>kWh_in_MMBtu*(V71-U71)*Elec_source_E+(T71-S71)*Gas_source_E</f>
        <v>0</v>
      </c>
      <c r="Z71" s="52">
        <f>(V71-U71)*Elec_emissions/1000+(T71-S71)*Gas_emissions</f>
        <v>0</v>
      </c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 t="e">
        <f t="shared" si="38"/>
        <v>#DIV/0!</v>
      </c>
      <c r="AK71" s="42" t="e">
        <f t="shared" si="38"/>
        <v>#DIV/0!</v>
      </c>
      <c r="AL71" s="51">
        <f>kWh_in_MMBtu*(AI71-AH71)*Elec_source_E+(AG71-AF71)*Gas_source_E</f>
        <v>0</v>
      </c>
      <c r="AM71" s="52">
        <f>(AI71-AH71)*Elec_emissions/1000+(AG71-AF71)*Gas_emissions</f>
        <v>0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F3" sqref="F3:I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87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39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39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39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39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/>
      <c r="K8" s="36"/>
      <c r="L8" s="49"/>
      <c r="M8" s="50"/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/>
      <c r="X8" s="36"/>
      <c r="Y8" s="49"/>
      <c r="Z8" s="50"/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/>
      <c r="AK8" s="36"/>
      <c r="AL8" s="49"/>
      <c r="AM8" s="50"/>
      <c r="AO8" s="16">
        <v>1</v>
      </c>
      <c r="AP8" s="17" t="s">
        <v>22</v>
      </c>
      <c r="AQ8" s="18"/>
      <c r="AR8" s="18"/>
      <c r="AS8" s="30"/>
      <c r="AT8" s="30"/>
      <c r="AU8" s="30"/>
      <c r="AV8" s="30"/>
      <c r="AW8" s="32"/>
      <c r="AX8" s="36"/>
      <c r="AY8" s="49"/>
      <c r="AZ8" s="50"/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/>
      <c r="BK8" s="36"/>
      <c r="BL8" s="49"/>
      <c r="BM8" s="50"/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4187</v>
      </c>
      <c r="F9" s="30">
        <v>32.406754381407367</v>
      </c>
      <c r="G9" s="31">
        <v>22.780849965335786</v>
      </c>
      <c r="H9" s="31">
        <v>278.87067825596404</v>
      </c>
      <c r="I9" s="30">
        <v>1140.7798549321981</v>
      </c>
      <c r="J9" s="37">
        <f t="shared" ref="J9" si="0">(G9-F9)/F9</f>
        <v>-0.29703389308230826</v>
      </c>
      <c r="K9" s="38">
        <f t="shared" ref="K9" si="1">(I9-H9)/H9</f>
        <v>3.0907128066189973</v>
      </c>
      <c r="L9" s="49">
        <f>kWh_in_MMBtu*(I9-H9)*Elec_source_E+(G9-F9)*Gas_source_E</f>
        <v>-1.5811428358627673</v>
      </c>
      <c r="M9" s="50">
        <f>(I9-H9)*Elec_emissions/1000+(G9-F9)*Gas_emissions</f>
        <v>-232.98570426873493</v>
      </c>
      <c r="N9" s="6"/>
      <c r="O9" s="16">
        <v>2</v>
      </c>
      <c r="P9" s="17" t="s">
        <v>23</v>
      </c>
      <c r="Q9" s="18">
        <v>7241</v>
      </c>
      <c r="R9" s="18">
        <v>3467</v>
      </c>
      <c r="S9" s="30">
        <v>30.016499822039496</v>
      </c>
      <c r="T9" s="31">
        <v>21.359877191466591</v>
      </c>
      <c r="U9" s="31">
        <v>267.57333604023034</v>
      </c>
      <c r="V9" s="30">
        <v>989.13967033162271</v>
      </c>
      <c r="W9" s="37">
        <f t="shared" ref="W9" si="2">(T9-S9)/S9</f>
        <v>-0.28839547188699244</v>
      </c>
      <c r="X9" s="38">
        <f t="shared" ref="X9" si="3">(V9-U9)/U9</f>
        <v>2.6967049294586776</v>
      </c>
      <c r="Y9" s="49">
        <f>kWh_in_MMBtu*(V9-U9)*Elec_source_E+(T9-S9)*Gas_source_E</f>
        <v>-1.9756000511007015</v>
      </c>
      <c r="Z9" s="50">
        <f>(V9-U9)*Elec_emissions/1000+(T9-S9)*Gas_emissions</f>
        <v>-282.96745584700147</v>
      </c>
      <c r="AA9" s="6"/>
      <c r="AB9" s="16">
        <v>2</v>
      </c>
      <c r="AC9" s="17" t="s">
        <v>23</v>
      </c>
      <c r="AD9" s="18">
        <v>2476</v>
      </c>
      <c r="AE9" s="18">
        <v>615</v>
      </c>
      <c r="AF9" s="30">
        <v>40.970882319028917</v>
      </c>
      <c r="AG9" s="31">
        <v>25.506229127607153</v>
      </c>
      <c r="AH9" s="31">
        <v>310.97256658895793</v>
      </c>
      <c r="AI9" s="30">
        <v>2118.6507769924265</v>
      </c>
      <c r="AJ9" s="37">
        <f t="shared" ref="AJ9" si="4">(AG9-AF9)/AF9</f>
        <v>-0.37745472677407316</v>
      </c>
      <c r="AK9" s="38">
        <f t="shared" ref="AK9" si="5">(AI9-AH9)/AH9</f>
        <v>5.8129828950244633</v>
      </c>
      <c r="AL9" s="49">
        <f>kWh_in_MMBtu*(AI9-AH9)*Elec_source_E+(AG9-AF9)*Gas_source_E</f>
        <v>1.8327229417539286</v>
      </c>
      <c r="AM9" s="50">
        <f>(AI9-AH9)*Elec_emissions/1000+(AG9-AF9)*Gas_emissions</f>
        <v>205.74587860831753</v>
      </c>
      <c r="AO9" s="16">
        <v>2</v>
      </c>
      <c r="AP9" s="17" t="s">
        <v>23</v>
      </c>
      <c r="AQ9" s="18">
        <v>211</v>
      </c>
      <c r="AR9" s="18">
        <v>95</v>
      </c>
      <c r="AS9" s="30">
        <v>57.260789747345349</v>
      </c>
      <c r="AT9" s="31">
        <v>50.295391058549804</v>
      </c>
      <c r="AU9" s="31">
        <v>450.66111102300118</v>
      </c>
      <c r="AV9" s="30">
        <v>408.60453089989909</v>
      </c>
      <c r="AW9" s="37">
        <f t="shared" ref="AW9:AX9" si="6">(AT9-AS9)/AS9</f>
        <v>-0.12164342684635197</v>
      </c>
      <c r="AX9" s="38">
        <f t="shared" si="6"/>
        <v>7.9602864504697495</v>
      </c>
      <c r="AY9" s="49">
        <f>kWh_in_MMBtu*(AV9-AU9)*Elec_source_E+(AT9-AS9)*Gas_source_E</f>
        <v>-8.0270984768699076</v>
      </c>
      <c r="AZ9" s="50">
        <f>(AV9-AU9)*Elec_emissions/1000+(AT9-AS9)*Gas_emissions</f>
        <v>-1081.5900012337675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98.300805974088973</v>
      </c>
      <c r="BG9" s="31">
        <v>86.433151800565554</v>
      </c>
      <c r="BH9" s="31">
        <v>589.38398068508536</v>
      </c>
      <c r="BI9" s="30">
        <v>531.03572755370328</v>
      </c>
      <c r="BJ9" s="37">
        <f t="shared" ref="BJ9:BK9" si="7">(BG9-BF9)/BF9</f>
        <v>-0.12072794374291911</v>
      </c>
      <c r="BK9" s="38">
        <f t="shared" si="7"/>
        <v>5.8189574070493268</v>
      </c>
      <c r="BL9" s="49">
        <f>kWh_in_MMBtu*(BI9-BH9)*Elec_source_E+(BG9-BF9)*Gas_source_E</f>
        <v>-13.538993046712863</v>
      </c>
      <c r="BM9" s="50">
        <f>(BI9-BH9)*Elec_emissions/1000+(BG9-BF9)*Gas_emissions</f>
        <v>-1824.5639578523198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/>
      <c r="K10" s="38"/>
      <c r="L10" s="49"/>
      <c r="M10" s="50"/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/>
      <c r="X10" s="38"/>
      <c r="Y10" s="49"/>
      <c r="Z10" s="50"/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/>
      <c r="AK10" s="38"/>
      <c r="AL10" s="49"/>
      <c r="AM10" s="50"/>
      <c r="AO10" s="16">
        <v>3</v>
      </c>
      <c r="AP10" s="17" t="s">
        <v>24</v>
      </c>
      <c r="AQ10" s="18"/>
      <c r="AR10" s="18"/>
      <c r="AS10" s="30"/>
      <c r="AT10" s="31"/>
      <c r="AU10" s="31"/>
      <c r="AV10" s="30"/>
      <c r="AW10" s="37"/>
      <c r="AX10" s="38"/>
      <c r="AY10" s="49"/>
      <c r="AZ10" s="50"/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/>
      <c r="BK10" s="38"/>
      <c r="BL10" s="49"/>
      <c r="BM10" s="50"/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/>
      <c r="K11" s="42"/>
      <c r="L11" s="51"/>
      <c r="M11" s="52"/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/>
      <c r="X11" s="42"/>
      <c r="Y11" s="51"/>
      <c r="Z11" s="52"/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/>
      <c r="AK11" s="42"/>
      <c r="AL11" s="51"/>
      <c r="AM11" s="52"/>
      <c r="AO11" s="19">
        <v>4</v>
      </c>
      <c r="AP11" s="14" t="s">
        <v>25</v>
      </c>
      <c r="AQ11" s="13"/>
      <c r="AR11" s="13"/>
      <c r="AS11" s="39"/>
      <c r="AT11" s="40"/>
      <c r="AU11" s="40"/>
      <c r="AV11" s="39"/>
      <c r="AW11" s="41"/>
      <c r="AX11" s="42"/>
      <c r="AY11" s="51"/>
      <c r="AZ11" s="52"/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/>
      <c r="BK11" s="42"/>
      <c r="BL11" s="51"/>
      <c r="BM11" s="52"/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39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39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39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39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39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/>
      <c r="K23" s="36"/>
      <c r="L23" s="49"/>
      <c r="M23" s="50"/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/>
      <c r="X23" s="36"/>
      <c r="Y23" s="49"/>
      <c r="Z23" s="50"/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/>
      <c r="AK23" s="36"/>
      <c r="AL23" s="49"/>
      <c r="AM23" s="50"/>
      <c r="AO23" s="16">
        <v>1</v>
      </c>
      <c r="AP23" s="17" t="s">
        <v>22</v>
      </c>
      <c r="AQ23" s="18"/>
      <c r="AR23" s="18"/>
      <c r="AS23" s="30"/>
      <c r="AT23" s="30"/>
      <c r="AU23" s="30"/>
      <c r="AV23" s="30"/>
      <c r="AW23" s="32"/>
      <c r="AX23" s="36"/>
      <c r="AY23" s="49"/>
      <c r="AZ23" s="50"/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/>
      <c r="BK23" s="36"/>
      <c r="BL23" s="49"/>
      <c r="BM23" s="50"/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1574</v>
      </c>
      <c r="F24" s="30">
        <v>43.525970252260876</v>
      </c>
      <c r="G24" s="31">
        <v>33.132165225506725</v>
      </c>
      <c r="H24" s="31">
        <v>313.29759246277081</v>
      </c>
      <c r="I24" s="30">
        <v>1207.0134511195092</v>
      </c>
      <c r="J24" s="37">
        <f t="shared" ref="J24" si="8">(G24-F24)/F24</f>
        <v>-0.23879548155998348</v>
      </c>
      <c r="K24" s="38">
        <f t="shared" ref="K24" si="9">(I24-H24)/H24</f>
        <v>2.8526100428395051</v>
      </c>
      <c r="L24" s="49">
        <f>kWh_in_MMBtu*(I24-H24)*Elec_source_E+(G24-F24)*Gas_source_E</f>
        <v>-2.0893120803923058</v>
      </c>
      <c r="M24" s="50">
        <f>(I24-H24)*Elec_emissions/1000+(G24-F24)*Gas_emissions</f>
        <v>-302.24741037100921</v>
      </c>
      <c r="N24" s="6"/>
      <c r="O24" s="16">
        <v>2</v>
      </c>
      <c r="P24" s="17" t="s">
        <v>23</v>
      </c>
      <c r="Q24" s="18">
        <v>3779</v>
      </c>
      <c r="R24" s="18">
        <v>1070</v>
      </c>
      <c r="S24" s="30">
        <v>41.524175693690836</v>
      </c>
      <c r="T24" s="31">
        <v>33.62450998399845</v>
      </c>
      <c r="U24" s="31">
        <v>301.72437172812641</v>
      </c>
      <c r="V24" s="30">
        <v>801.08768606750402</v>
      </c>
      <c r="W24" s="37">
        <f t="shared" ref="W24" si="10">(T24-S24)/S24</f>
        <v>-0.19024256539047099</v>
      </c>
      <c r="X24" s="38">
        <f t="shared" ref="X24" si="11">(V24-U24)/U24</f>
        <v>1.6550314165185733</v>
      </c>
      <c r="Y24" s="49">
        <f>kWh_in_MMBtu*(V24-U24)*Elec_source_E+(T24-S24)*Gas_source_E</f>
        <v>-3.4478260792131099</v>
      </c>
      <c r="Z24" s="50">
        <f>(V24-U24)*Elec_emissions/1000+(T24-S24)*Gas_emissions</f>
        <v>-476.42401003975829</v>
      </c>
      <c r="AA24" s="6"/>
      <c r="AB24" s="16">
        <v>2</v>
      </c>
      <c r="AC24" s="17" t="s">
        <v>23</v>
      </c>
      <c r="AD24" s="18">
        <v>1341</v>
      </c>
      <c r="AE24" s="18">
        <v>461</v>
      </c>
      <c r="AF24" s="30">
        <v>44.745377915249598</v>
      </c>
      <c r="AG24" s="31">
        <v>28.489008139670073</v>
      </c>
      <c r="AH24" s="31">
        <v>322.60629536360653</v>
      </c>
      <c r="AI24" s="30">
        <v>2218.3383541423773</v>
      </c>
      <c r="AJ24" s="37">
        <f t="shared" ref="AJ24" si="12">(AG24-AF24)/AF24</f>
        <v>-0.36330835793520516</v>
      </c>
      <c r="AK24" s="38">
        <f t="shared" ref="AK24" si="13">(AI24-AH24)/AH24</f>
        <v>5.87630212436527</v>
      </c>
      <c r="AL24" s="49">
        <f>kWh_in_MMBtu*(AI24-AH24)*Elec_source_E+(AG24-AF24)*Gas_source_E</f>
        <v>1.8801216013537392</v>
      </c>
      <c r="AM24" s="50">
        <f>(AI24-AH24)*Elec_emissions/1000+(AG24-AF24)*Gas_emissions</f>
        <v>210.12058839901647</v>
      </c>
      <c r="AO24" s="16">
        <v>2</v>
      </c>
      <c r="AP24" s="17" t="s">
        <v>23</v>
      </c>
      <c r="AQ24" s="18">
        <v>133</v>
      </c>
      <c r="AR24" s="18">
        <v>33</v>
      </c>
      <c r="AS24" s="30">
        <v>74.799451701167882</v>
      </c>
      <c r="AT24" s="31">
        <v>65.879942778048303</v>
      </c>
      <c r="AU24" s="31">
        <v>474.8482066009737</v>
      </c>
      <c r="AV24" s="30">
        <v>445.78816468805468</v>
      </c>
      <c r="AW24" s="37">
        <f t="shared" ref="AW24" si="14">(AT24-AS24)/AS24</f>
        <v>-0.11924564579368854</v>
      </c>
      <c r="AX24" s="38">
        <f t="shared" ref="AX24" si="15">(AV24-AU24)/AU24</f>
        <v>-6.1198592537465069E-2</v>
      </c>
      <c r="AY24" s="49">
        <f>kWh_in_MMBtu*(AV24-AU24)*Elec_source_E+(AT24-AS24)*Gas_source_E</f>
        <v>-10.022710228380966</v>
      </c>
      <c r="AZ24" s="50">
        <f>(AV24-AU24)*Elec_emissions/1000+(AT24-AS24)*Gas_emissions</f>
        <v>-1351.0207531779554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98.300805974088973</v>
      </c>
      <c r="BG24" s="31">
        <v>86.433151800565554</v>
      </c>
      <c r="BH24" s="31">
        <v>589.38398068508536</v>
      </c>
      <c r="BI24" s="30">
        <v>531.03572755370328</v>
      </c>
      <c r="BJ24" s="37">
        <f t="shared" ref="BJ24" si="16">(BG24-BF24)/BF24</f>
        <v>-0.12072794374291911</v>
      </c>
      <c r="BK24" s="38">
        <f t="shared" ref="BK24" si="17">(BI24-BH24)/BH24</f>
        <v>-9.899870889527658E-2</v>
      </c>
      <c r="BL24" s="49">
        <f>kWh_in_MMBtu*(BI24-BH24)*Elec_source_E+(BG24-BF24)*Gas_source_E</f>
        <v>-13.538993046712863</v>
      </c>
      <c r="BM24" s="50">
        <f>(BI24-BH24)*Elec_emissions/1000+(BG24-BF24)*Gas_emissions</f>
        <v>-1824.5639578523198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/>
      <c r="K25" s="38"/>
      <c r="L25" s="49"/>
      <c r="M25" s="50"/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/>
      <c r="X25" s="38"/>
      <c r="Y25" s="49"/>
      <c r="Z25" s="50"/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/>
      <c r="AK25" s="38"/>
      <c r="AL25" s="49"/>
      <c r="AM25" s="50"/>
      <c r="AO25" s="16">
        <v>3</v>
      </c>
      <c r="AP25" s="17" t="s">
        <v>24</v>
      </c>
      <c r="AQ25" s="18"/>
      <c r="AR25" s="18"/>
      <c r="AS25" s="30"/>
      <c r="AT25" s="31"/>
      <c r="AU25" s="31"/>
      <c r="AV25" s="30"/>
      <c r="AW25" s="37"/>
      <c r="AX25" s="38"/>
      <c r="AY25" s="49"/>
      <c r="AZ25" s="50"/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/>
      <c r="BK25" s="38"/>
      <c r="BL25" s="49"/>
      <c r="BM25" s="50"/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/>
      <c r="K26" s="42"/>
      <c r="L26" s="51"/>
      <c r="M26" s="52"/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/>
      <c r="X26" s="42"/>
      <c r="Y26" s="51"/>
      <c r="Z26" s="52"/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/>
      <c r="AK26" s="42"/>
      <c r="AL26" s="51"/>
      <c r="AM26" s="52"/>
      <c r="AO26" s="19">
        <v>4</v>
      </c>
      <c r="AP26" s="14" t="s">
        <v>25</v>
      </c>
      <c r="AQ26" s="13"/>
      <c r="AR26" s="13"/>
      <c r="AS26" s="39"/>
      <c r="AT26" s="40"/>
      <c r="AU26" s="40"/>
      <c r="AV26" s="39"/>
      <c r="AW26" s="41"/>
      <c r="AX26" s="42"/>
      <c r="AY26" s="51"/>
      <c r="AZ26" s="52"/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/>
      <c r="BK26" s="42"/>
      <c r="BL26" s="51"/>
      <c r="BM26" s="52"/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39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39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39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39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39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/>
      <c r="K38" s="36"/>
      <c r="L38" s="49"/>
      <c r="M38" s="50"/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/>
      <c r="X38" s="36"/>
      <c r="Y38" s="49"/>
      <c r="Z38" s="50"/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/>
      <c r="AK38" s="36"/>
      <c r="AL38" s="49"/>
      <c r="AM38" s="50"/>
      <c r="AO38" s="16">
        <v>1</v>
      </c>
      <c r="AP38" s="17" t="s">
        <v>22</v>
      </c>
      <c r="AQ38" s="18"/>
      <c r="AR38" s="18"/>
      <c r="AS38" s="30"/>
      <c r="AT38" s="30"/>
      <c r="AU38" s="30"/>
      <c r="AV38" s="30"/>
      <c r="AW38" s="32"/>
      <c r="AX38" s="36"/>
      <c r="AY38" s="49"/>
      <c r="AZ38" s="50"/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/>
      <c r="BK38" s="36"/>
      <c r="BL38" s="49"/>
      <c r="BM38" s="50"/>
    </row>
    <row r="39" spans="2:65" x14ac:dyDescent="0.2">
      <c r="B39" s="16">
        <v>2</v>
      </c>
      <c r="C39" s="17" t="s">
        <v>23</v>
      </c>
      <c r="D39" s="18">
        <v>4701</v>
      </c>
      <c r="E39" s="18">
        <v>2613</v>
      </c>
      <c r="F39" s="30">
        <v>25.708841721352478</v>
      </c>
      <c r="G39" s="31">
        <v>16.545499709113447</v>
      </c>
      <c r="H39" s="31">
        <v>258.13284321520098</v>
      </c>
      <c r="I39" s="30">
        <v>1100.8825413467268</v>
      </c>
      <c r="J39" s="37">
        <f t="shared" ref="J39" si="18">(G39-F39)/F39</f>
        <v>-0.3564276489604904</v>
      </c>
      <c r="K39" s="38">
        <f t="shared" ref="K39" si="19">(I39-H39)/H39</f>
        <v>3.2647906699301323</v>
      </c>
      <c r="L39" s="49">
        <f>kWh_in_MMBtu*(I39-H39)*Elec_source_E+(G39-F39)*Gas_source_E</f>
        <v>-1.2750355297435565</v>
      </c>
      <c r="M39" s="50">
        <f>(I39-H39)*Elec_emissions/1000+(G39-F39)*Gas_emissions</f>
        <v>-191.26433978156274</v>
      </c>
      <c r="N39" s="6"/>
      <c r="O39" s="16">
        <v>2</v>
      </c>
      <c r="P39" s="17" t="s">
        <v>23</v>
      </c>
      <c r="Q39" s="18">
        <v>3462</v>
      </c>
      <c r="R39" s="18">
        <v>2397</v>
      </c>
      <c r="S39" s="30">
        <v>24.879573170947879</v>
      </c>
      <c r="T39" s="31">
        <v>15.885051539397709</v>
      </c>
      <c r="U39" s="31">
        <v>252.32861005522747</v>
      </c>
      <c r="V39" s="30">
        <v>1073.0844442834814</v>
      </c>
      <c r="W39" s="37">
        <f t="shared" ref="W39" si="20">(T39-S39)/S39</f>
        <v>-0.36152234484686258</v>
      </c>
      <c r="X39" s="38">
        <f t="shared" ref="X39" si="21">(V39-U39)/U39</f>
        <v>3.252726014892303</v>
      </c>
      <c r="Y39" s="49">
        <f>kWh_in_MMBtu*(V39-U39)*Elec_source_E+(T39-S39)*Gas_source_E</f>
        <v>-1.3184111274127943</v>
      </c>
      <c r="Z39" s="50">
        <f>(V39-U39)*Elec_emissions/1000+(T39-S39)*Gas_emissions</f>
        <v>-196.61012877724738</v>
      </c>
      <c r="AA39" s="6"/>
      <c r="AB39" s="16">
        <v>2</v>
      </c>
      <c r="AC39" s="17" t="s">
        <v>23</v>
      </c>
      <c r="AD39" s="18">
        <v>1135</v>
      </c>
      <c r="AE39" s="18">
        <v>154</v>
      </c>
      <c r="AF39" s="30">
        <v>29.671905242030654</v>
      </c>
      <c r="AG39" s="31">
        <v>16.577260786301924</v>
      </c>
      <c r="AH39" s="31">
        <v>276.14692395835493</v>
      </c>
      <c r="AI39" s="30">
        <v>1820.2353674721176</v>
      </c>
      <c r="AJ39" s="37">
        <f t="shared" ref="AJ39" si="22">(AG39-AF39)/AF39</f>
        <v>-0.44131458188872852</v>
      </c>
      <c r="AK39" s="38">
        <f t="shared" ref="AK39" si="23">(AI39-AH39)/AH39</f>
        <v>5.5915467801720764</v>
      </c>
      <c r="AL39" s="49">
        <f>kWh_in_MMBtu*(AI39-AH39)*Elec_source_E+(AG39-AF39)*Gas_source_E</f>
        <v>1.690834746458366</v>
      </c>
      <c r="AM39" s="50">
        <f>(AI39-AH39)*Elec_emissions/1000+(AG39-AF39)*Gas_emissions</f>
        <v>192.65015644265122</v>
      </c>
      <c r="AO39" s="16">
        <v>2</v>
      </c>
      <c r="AP39" s="17" t="s">
        <v>23</v>
      </c>
      <c r="AQ39" s="18">
        <v>78</v>
      </c>
      <c r="AR39" s="18">
        <v>62</v>
      </c>
      <c r="AS39" s="30">
        <v>47.925695481601082</v>
      </c>
      <c r="AT39" s="31">
        <v>42.000387723977987</v>
      </c>
      <c r="AU39" s="31">
        <v>437.78733434440272</v>
      </c>
      <c r="AV39" s="30">
        <v>388.81324194813868</v>
      </c>
      <c r="AW39" s="37">
        <f t="shared" ref="AW39" si="24">(AT39-AS39)/AS39</f>
        <v>-0.12363530039742147</v>
      </c>
      <c r="AX39" s="38">
        <f t="shared" ref="AX39" si="25">(AV39-AU39)/AU39</f>
        <v>-0.11186731217248198</v>
      </c>
      <c r="AY39" s="49">
        <f>kWh_in_MMBtu*(AV39-AU39)*Elec_source_E+(AT39-AS39)*Gas_source_E</f>
        <v>-6.964918028485009</v>
      </c>
      <c r="AZ39" s="50">
        <f>(AV39-AU39)*Elec_emissions/1000+(AT39-AS39)*Gas_emissions</f>
        <v>-938.18331068283146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" si="26">(BG39-BF39)/BF39</f>
        <v>#DIV/0!</v>
      </c>
      <c r="BK39" s="38" t="e">
        <f t="shared" ref="BK39" si="27">(BI39-BH39)/BH39</f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/>
      <c r="K40" s="38"/>
      <c r="L40" s="49"/>
      <c r="M40" s="50"/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/>
      <c r="X40" s="38"/>
      <c r="Y40" s="49"/>
      <c r="Z40" s="50"/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/>
      <c r="AK40" s="38"/>
      <c r="AL40" s="49"/>
      <c r="AM40" s="50"/>
      <c r="AO40" s="16">
        <v>3</v>
      </c>
      <c r="AP40" s="17" t="s">
        <v>24</v>
      </c>
      <c r="AQ40" s="18"/>
      <c r="AR40" s="18"/>
      <c r="AS40" s="30"/>
      <c r="AT40" s="31"/>
      <c r="AU40" s="31"/>
      <c r="AV40" s="30"/>
      <c r="AW40" s="37"/>
      <c r="AX40" s="38"/>
      <c r="AY40" s="49"/>
      <c r="AZ40" s="50"/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/>
      <c r="BK40" s="38"/>
      <c r="BL40" s="49"/>
      <c r="BM40" s="50"/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/>
      <c r="K41" s="42"/>
      <c r="L41" s="51"/>
      <c r="M41" s="52"/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/>
      <c r="X41" s="42"/>
      <c r="Y41" s="51"/>
      <c r="Z41" s="52"/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/>
      <c r="AK41" s="42"/>
      <c r="AL41" s="51"/>
      <c r="AM41" s="52"/>
      <c r="AO41" s="19">
        <v>4</v>
      </c>
      <c r="AP41" s="14" t="s">
        <v>25</v>
      </c>
      <c r="AQ41" s="13"/>
      <c r="AR41" s="13"/>
      <c r="AS41" s="39"/>
      <c r="AT41" s="40"/>
      <c r="AU41" s="40"/>
      <c r="AV41" s="39"/>
      <c r="AW41" s="41"/>
      <c r="AX41" s="42"/>
      <c r="AY41" s="51"/>
      <c r="AZ41" s="52"/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/>
      <c r="BK41" s="42"/>
      <c r="BL41" s="51"/>
      <c r="BM41" s="52"/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39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39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39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/>
      <c r="K53" s="36"/>
      <c r="L53" s="49"/>
      <c r="M53" s="50"/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/>
      <c r="X53" s="36"/>
      <c r="Y53" s="49"/>
      <c r="Z53" s="50"/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/>
      <c r="AK53" s="36"/>
      <c r="AL53" s="49"/>
      <c r="AM53" s="50"/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540</v>
      </c>
      <c r="F54" s="30">
        <v>31.830658455605274</v>
      </c>
      <c r="G54" s="31">
        <v>23.422000031066894</v>
      </c>
      <c r="H54" s="31">
        <v>274.92416133226573</v>
      </c>
      <c r="I54" s="30">
        <v>1252.1344935723921</v>
      </c>
      <c r="J54" s="37">
        <f t="shared" ref="J54" si="28">(G54-F54)/F54</f>
        <v>-0.2641685353844021</v>
      </c>
      <c r="K54" s="38">
        <f t="shared" ref="K54" si="29">(I54-H54)/H54</f>
        <v>3.5544723588666223</v>
      </c>
      <c r="L54" s="49">
        <f>kWh_in_MMBtu*(I54-H54)*Elec_source_E+(G54-F54)*Gas_source_E</f>
        <v>0.93772906029413328</v>
      </c>
      <c r="M54" s="50">
        <f>(I54-H54)*Elec_emissions/1000+(G54-F54)*Gas_emissions</f>
        <v>104.07346122696754</v>
      </c>
      <c r="O54" s="16">
        <v>2</v>
      </c>
      <c r="P54" s="17" t="s">
        <v>23</v>
      </c>
      <c r="Q54" s="18">
        <v>794</v>
      </c>
      <c r="R54" s="18">
        <v>183</v>
      </c>
      <c r="S54" s="30">
        <v>42.718019989780956</v>
      </c>
      <c r="T54" s="31">
        <v>33.702891573529101</v>
      </c>
      <c r="U54" s="31">
        <v>307.57963964818487</v>
      </c>
      <c r="V54" s="30">
        <v>978.09196209340894</v>
      </c>
      <c r="W54" s="37">
        <f t="shared" ref="W54" si="30">(T54-S54)/S54</f>
        <v>-0.21103806820654286</v>
      </c>
      <c r="X54" s="38">
        <f t="shared" ref="X54" si="31">(V54-U54)/U54</f>
        <v>2.1799632875965655</v>
      </c>
      <c r="Y54" s="49">
        <f>kWh_in_MMBtu*(V54-U54)*Elec_source_E+(T54-S54)*Gas_source_E</f>
        <v>-2.8942077685125343</v>
      </c>
      <c r="Z54" s="50">
        <f>(V54-U54)*Elec_emissions/1000+(T54-S54)*Gas_emissions</f>
        <v>-405.68327818764226</v>
      </c>
      <c r="AB54" s="16">
        <v>2</v>
      </c>
      <c r="AC54" s="17" t="s">
        <v>23</v>
      </c>
      <c r="AD54" s="18">
        <v>661</v>
      </c>
      <c r="AE54" s="18">
        <v>357</v>
      </c>
      <c r="AF54" s="30">
        <v>26.249742038926975</v>
      </c>
      <c r="AG54" s="31">
        <v>18.151963189972808</v>
      </c>
      <c r="AH54" s="31">
        <v>258.18479849805522</v>
      </c>
      <c r="AI54" s="30">
        <v>893.18295452036978</v>
      </c>
      <c r="AJ54" s="37">
        <f t="shared" ref="AJ54" si="32">(AG54-AF54)/AF54</f>
        <v>-0.30848984485049763</v>
      </c>
      <c r="AK54" s="38">
        <f t="shared" ref="AK54" si="33">(AI54-AH54)/AH54</f>
        <v>2.4594715092302297</v>
      </c>
      <c r="AL54" s="49">
        <f>kWh_in_MMBtu*(AI54-AH54)*Elec_source_E+(AG54-AF54)*Gas_source_E</f>
        <v>-2.2614700428474022</v>
      </c>
      <c r="AM54" s="50">
        <f>(AI54-AH54)*Elec_emissions/1000+(AG54-AF54)*Gas_emissions</f>
        <v>-319.53701962726029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/>
      <c r="K55" s="38"/>
      <c r="L55" s="49"/>
      <c r="M55" s="50"/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/>
      <c r="X55" s="38"/>
      <c r="Y55" s="49"/>
      <c r="Z55" s="50"/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/>
      <c r="AK55" s="38"/>
      <c r="AL55" s="49"/>
      <c r="AM55" s="50"/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/>
      <c r="K56" s="42"/>
      <c r="L56" s="51"/>
      <c r="M56" s="52"/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/>
      <c r="X56" s="42"/>
      <c r="Y56" s="51"/>
      <c r="Z56" s="52"/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/>
      <c r="AK56" s="42"/>
      <c r="AL56" s="51"/>
      <c r="AM56" s="52"/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39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39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39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/>
      <c r="K68" s="36"/>
      <c r="L68" s="49"/>
      <c r="M68" s="50"/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/>
      <c r="X68" s="36"/>
      <c r="Y68" s="49"/>
      <c r="Z68" s="50"/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/>
      <c r="AK68" s="36"/>
      <c r="AL68" s="49"/>
      <c r="AM68" s="50"/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348</v>
      </c>
      <c r="F69" s="30">
        <v>30.575855185375961</v>
      </c>
      <c r="G69" s="31">
        <v>23.342035842587531</v>
      </c>
      <c r="H69" s="31">
        <v>267.05725620608104</v>
      </c>
      <c r="I69" s="30">
        <v>785</v>
      </c>
      <c r="J69" s="37">
        <f t="shared" ref="J69" si="34">(G69-F69)/F69</f>
        <v>-0.23658600222074155</v>
      </c>
      <c r="K69" s="38">
        <f t="shared" ref="K69" si="35">(I69-H69)/H69</f>
        <v>1.9394445638812232</v>
      </c>
      <c r="L69" s="49">
        <f>kWh_in_MMBtu*(I69-H69)*Elec_source_E+(G69-F69)*Gas_source_E</f>
        <v>-2.5299648275981719</v>
      </c>
      <c r="M69" s="50">
        <f>(I69-H69)*Elec_emissions/1000+(G69-F69)*Gas_emissions</f>
        <v>-353.06476455091865</v>
      </c>
      <c r="O69" s="16">
        <v>2</v>
      </c>
      <c r="P69" s="17" t="s">
        <v>23</v>
      </c>
      <c r="Q69" s="18">
        <v>441</v>
      </c>
      <c r="R69" s="18">
        <v>103</v>
      </c>
      <c r="S69" s="30">
        <v>45.850972177821852</v>
      </c>
      <c r="T69" s="31">
        <v>40.123305154354284</v>
      </c>
      <c r="U69" s="31">
        <v>331.38397849953321</v>
      </c>
      <c r="V69" s="30">
        <v>437.6748917790739</v>
      </c>
      <c r="W69" s="37">
        <f t="shared" ref="W69" si="36">(T69-S69)/S69</f>
        <v>-0.12491920566600427</v>
      </c>
      <c r="X69" s="38">
        <f t="shared" ref="X69" si="37">(V69-U69)/U69</f>
        <v>0.32074849774214542</v>
      </c>
      <c r="Y69" s="49">
        <f>kWh_in_MMBtu*(V69-U69)*Elec_source_E+(T69-S69)*Gas_source_E</f>
        <v>-5.1442382407615641</v>
      </c>
      <c r="Z69" s="50">
        <f>(V69-U69)*Elec_emissions/1000+(T69-S69)*Gas_emissions</f>
        <v>-696.19969397817044</v>
      </c>
      <c r="AB69" s="16">
        <v>2</v>
      </c>
      <c r="AC69" s="17" t="s">
        <v>23</v>
      </c>
      <c r="AD69" s="18">
        <v>374</v>
      </c>
      <c r="AE69" s="18">
        <v>245</v>
      </c>
      <c r="AF69" s="30">
        <v>24.154071306919111</v>
      </c>
      <c r="AG69" s="31">
        <v>16.2870532339672</v>
      </c>
      <c r="AH69" s="31">
        <v>240.01377703781372</v>
      </c>
      <c r="AI69" s="30">
        <v>856.48239092056599</v>
      </c>
      <c r="AJ69" s="37">
        <f t="shared" ref="AJ69:AK69" si="38">(AG69-AF69)/AF69</f>
        <v>-0.32570153383203543</v>
      </c>
      <c r="AK69" s="38">
        <f t="shared" si="38"/>
        <v>13.736476487794421</v>
      </c>
      <c r="AL69" s="49">
        <f>kWh_in_MMBtu*(AI69-AH69)*Elec_source_E+(AG69-AF69)*Gas_source_E</f>
        <v>-2.2015137345106828</v>
      </c>
      <c r="AM69" s="50">
        <f>(AI69-AH69)*Elec_emissions/1000+(AG69-AF69)*Gas_emissions</f>
        <v>-311.02659964512429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/>
      <c r="K70" s="38"/>
      <c r="L70" s="49"/>
      <c r="M70" s="50"/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/>
      <c r="X70" s="38"/>
      <c r="Y70" s="49"/>
      <c r="Z70" s="50"/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/>
      <c r="AK70" s="38"/>
      <c r="AL70" s="49"/>
      <c r="AM70" s="50"/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/>
      <c r="K71" s="42"/>
      <c r="L71" s="51"/>
      <c r="M71" s="52"/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/>
      <c r="X71" s="42"/>
      <c r="Y71" s="51"/>
      <c r="Z71" s="52"/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/>
      <c r="AK71" s="42"/>
      <c r="AL71" s="51"/>
      <c r="AM71" s="52"/>
      <c r="AY71" s="51"/>
      <c r="AZ71" s="52"/>
      <c r="BL71" s="51"/>
      <c r="BM71" s="52"/>
    </row>
  </sheetData>
  <mergeCells count="21">
    <mergeCell ref="F63:I63"/>
    <mergeCell ref="S63:V63"/>
    <mergeCell ref="AF63:AI63"/>
    <mergeCell ref="F33:I33"/>
    <mergeCell ref="S33:V33"/>
    <mergeCell ref="AF33:AI33"/>
    <mergeCell ref="AS33:AV33"/>
    <mergeCell ref="BF33:BI33"/>
    <mergeCell ref="F48:I48"/>
    <mergeCell ref="S48:V48"/>
    <mergeCell ref="AF48:AI48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F3" sqref="F3:I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84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39.55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39.55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39.55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39.55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/>
      <c r="E8" s="18"/>
      <c r="F8" s="30"/>
      <c r="G8" s="30"/>
      <c r="H8" s="30"/>
      <c r="I8" s="30"/>
      <c r="J8" s="32"/>
      <c r="K8" s="36"/>
      <c r="L8" s="49"/>
      <c r="M8" s="50"/>
      <c r="N8" s="6"/>
      <c r="O8" s="16">
        <v>1</v>
      </c>
      <c r="P8" s="17" t="s">
        <v>22</v>
      </c>
      <c r="Q8" s="18"/>
      <c r="R8" s="18"/>
      <c r="S8" s="30"/>
      <c r="T8" s="30"/>
      <c r="U8" s="30"/>
      <c r="V8" s="30"/>
      <c r="W8" s="32"/>
      <c r="X8" s="36"/>
      <c r="Y8" s="49"/>
      <c r="Z8" s="50"/>
      <c r="AA8" s="6"/>
      <c r="AB8" s="16">
        <v>1</v>
      </c>
      <c r="AC8" s="17" t="s">
        <v>22</v>
      </c>
      <c r="AD8" s="18"/>
      <c r="AE8" s="18"/>
      <c r="AF8" s="30"/>
      <c r="AG8" s="30"/>
      <c r="AH8" s="30"/>
      <c r="AI8" s="30"/>
      <c r="AJ8" s="32"/>
      <c r="AK8" s="36"/>
      <c r="AL8" s="49"/>
      <c r="AM8" s="50"/>
      <c r="AO8" s="16">
        <v>1</v>
      </c>
      <c r="AP8" s="17" t="s">
        <v>22</v>
      </c>
      <c r="AQ8" s="18"/>
      <c r="AR8" s="18"/>
      <c r="AS8" s="30"/>
      <c r="AT8" s="30"/>
      <c r="AU8" s="30"/>
      <c r="AV8" s="30"/>
      <c r="AW8" s="32"/>
      <c r="AX8" s="36"/>
      <c r="AY8" s="49"/>
      <c r="AZ8" s="50"/>
      <c r="BA8" s="6"/>
      <c r="BB8" s="16">
        <v>1</v>
      </c>
      <c r="BC8" s="17" t="s">
        <v>22</v>
      </c>
      <c r="BD8" s="18"/>
      <c r="BE8" s="18"/>
      <c r="BF8" s="30"/>
      <c r="BG8" s="30"/>
      <c r="BH8" s="30"/>
      <c r="BI8" s="30"/>
      <c r="BJ8" s="32"/>
      <c r="BK8" s="36"/>
      <c r="BL8" s="49"/>
      <c r="BM8" s="50"/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4187</v>
      </c>
      <c r="F9" s="30">
        <v>32.427011821519422</v>
      </c>
      <c r="G9" s="31">
        <v>24.523520206799638</v>
      </c>
      <c r="H9" s="31">
        <v>278.84972121575305</v>
      </c>
      <c r="I9" s="30">
        <v>995.19349314433748</v>
      </c>
      <c r="J9" s="37">
        <f t="shared" ref="J9" si="0">(G9-F9)/F9</f>
        <v>-0.2437317276787995</v>
      </c>
      <c r="K9" s="38">
        <f t="shared" ref="K9" si="1">(I9-H9)/H9</f>
        <v>2.5689241101099438</v>
      </c>
      <c r="L9" s="49">
        <f>kWh_in_MMBtu*(I9-H9)*Elec_source_E+(G9-F9)*Gas_source_E</f>
        <v>-1.2086821890609132</v>
      </c>
      <c r="M9" s="50">
        <f>(I9-H9)*Elec_emissions/1000+(G9-F9)*Gas_emissions</f>
        <v>-179.4194185409475</v>
      </c>
      <c r="N9" s="6"/>
      <c r="O9" s="16">
        <v>2</v>
      </c>
      <c r="P9" s="17" t="s">
        <v>23</v>
      </c>
      <c r="Q9" s="18">
        <v>7241</v>
      </c>
      <c r="R9" s="18">
        <v>3467</v>
      </c>
      <c r="S9" s="30">
        <v>30.040964172125776</v>
      </c>
      <c r="T9" s="31">
        <v>23.364292200124382</v>
      </c>
      <c r="U9" s="31">
        <v>267.54802680245609</v>
      </c>
      <c r="V9" s="30">
        <v>824.0024841719968</v>
      </c>
      <c r="W9" s="37">
        <f t="shared" ref="W9" si="2">(T9-S9)/S9</f>
        <v>-0.2222522530816938</v>
      </c>
      <c r="X9" s="38">
        <f t="shared" ref="X9" si="3">(V9-U9)/U9</f>
        <v>2.0798301673904644</v>
      </c>
      <c r="Y9" s="49">
        <f>kWh_in_MMBtu*(V9-U9)*Elec_source_E+(T9-S9)*Gas_source_E</f>
        <v>-1.5245098976097387</v>
      </c>
      <c r="Z9" s="50">
        <f>(V9-U9)*Elec_emissions/1000+(T9-S9)*Gas_emissions</f>
        <v>-218.34913704761675</v>
      </c>
      <c r="AA9" s="6"/>
      <c r="AB9" s="16">
        <v>2</v>
      </c>
      <c r="AC9" s="17" t="s">
        <v>23</v>
      </c>
      <c r="AD9" s="18">
        <v>2476</v>
      </c>
      <c r="AE9" s="18">
        <v>615</v>
      </c>
      <c r="AF9" s="30">
        <v>40.970882319028917</v>
      </c>
      <c r="AG9" s="31">
        <v>26.012478563676044</v>
      </c>
      <c r="AH9" s="31">
        <v>310.97256658895793</v>
      </c>
      <c r="AI9" s="30">
        <v>2058.3016135447469</v>
      </c>
      <c r="AJ9" s="37">
        <f t="shared" ref="AJ9" si="4">(AG9-AF9)/AF9</f>
        <v>-0.36509840424904505</v>
      </c>
      <c r="AK9" s="38">
        <f t="shared" ref="AK9" si="5">(AI9-AH9)/AH9</f>
        <v>5.6189170193440257</v>
      </c>
      <c r="AL9" s="49">
        <f>kWh_in_MMBtu*(AI9-AH9)*Elec_source_E+(AG9-AF9)*Gas_source_E</f>
        <v>1.7605978495329353</v>
      </c>
      <c r="AM9" s="50">
        <f>(AI9-AH9)*Elec_emissions/1000+(AG9-AF9)*Gas_emissions</f>
        <v>197.40170295829694</v>
      </c>
      <c r="AO9" s="16">
        <v>2</v>
      </c>
      <c r="AP9" s="17" t="s">
        <v>23</v>
      </c>
      <c r="AQ9" s="18">
        <v>211</v>
      </c>
      <c r="AR9" s="18">
        <v>95</v>
      </c>
      <c r="AS9" s="30">
        <v>57.260789747345349</v>
      </c>
      <c r="AT9" s="31">
        <v>50.673391719710125</v>
      </c>
      <c r="AU9" s="31">
        <v>450.66111102300118</v>
      </c>
      <c r="AV9" s="30">
        <v>409.39677437334643</v>
      </c>
      <c r="AW9" s="37">
        <f t="shared" ref="AW9:AX9" si="6">(AT9-AS9)/AS9</f>
        <v>-0.11504203935539713</v>
      </c>
      <c r="AX9" s="38">
        <f t="shared" si="6"/>
        <v>7.8934467524049747</v>
      </c>
      <c r="AY9" s="49">
        <f>kWh_in_MMBtu*(AV9-AU9)*Elec_source_E+(AT9-AS9)*Gas_source_E</f>
        <v>-7.606886921899326</v>
      </c>
      <c r="AZ9" s="50">
        <f>(AV9-AU9)*Elec_emissions/1000+(AT9-AS9)*Gas_emissions</f>
        <v>-1024.9374213437145</v>
      </c>
      <c r="BA9" s="6"/>
      <c r="BB9" s="16">
        <v>2</v>
      </c>
      <c r="BC9" s="17" t="s">
        <v>23</v>
      </c>
      <c r="BD9" s="18">
        <v>72</v>
      </c>
      <c r="BE9" s="18">
        <v>10</v>
      </c>
      <c r="BF9" s="30">
        <v>98.300805974088973</v>
      </c>
      <c r="BG9" s="31">
        <v>86.433151800565554</v>
      </c>
      <c r="BH9" s="31">
        <v>589.38398068508536</v>
      </c>
      <c r="BI9" s="30">
        <v>531.03572755370328</v>
      </c>
      <c r="BJ9" s="37">
        <f t="shared" ref="BJ9:BK9" si="7">(BG9-BF9)/BF9</f>
        <v>-0.12072794374291911</v>
      </c>
      <c r="BK9" s="38">
        <f t="shared" si="7"/>
        <v>5.8189574070493268</v>
      </c>
      <c r="BL9" s="49">
        <f>kWh_in_MMBtu*(BI9-BH9)*Elec_source_E+(BG9-BF9)*Gas_source_E</f>
        <v>-13.538993046712863</v>
      </c>
      <c r="BM9" s="50">
        <f>(BI9-BH9)*Elec_emissions/1000+(BG9-BF9)*Gas_emissions</f>
        <v>-1824.5639578523198</v>
      </c>
    </row>
    <row r="10" spans="1:65" x14ac:dyDescent="0.2">
      <c r="A10" s="6"/>
      <c r="B10" s="16">
        <v>3</v>
      </c>
      <c r="C10" s="17" t="s">
        <v>24</v>
      </c>
      <c r="D10" s="18"/>
      <c r="E10" s="18"/>
      <c r="F10" s="30"/>
      <c r="G10" s="31"/>
      <c r="H10" s="31"/>
      <c r="I10" s="30"/>
      <c r="J10" s="37"/>
      <c r="K10" s="38"/>
      <c r="L10" s="49"/>
      <c r="M10" s="50"/>
      <c r="N10" s="6"/>
      <c r="O10" s="16">
        <v>3</v>
      </c>
      <c r="P10" s="17" t="s">
        <v>24</v>
      </c>
      <c r="Q10" s="18"/>
      <c r="R10" s="18"/>
      <c r="S10" s="30"/>
      <c r="T10" s="31"/>
      <c r="U10" s="31"/>
      <c r="V10" s="30"/>
      <c r="W10" s="37"/>
      <c r="X10" s="38"/>
      <c r="Y10" s="49"/>
      <c r="Z10" s="50"/>
      <c r="AA10" s="6"/>
      <c r="AB10" s="16">
        <v>3</v>
      </c>
      <c r="AC10" s="17" t="s">
        <v>24</v>
      </c>
      <c r="AD10" s="18"/>
      <c r="AE10" s="18"/>
      <c r="AF10" s="30"/>
      <c r="AG10" s="31"/>
      <c r="AH10" s="31"/>
      <c r="AI10" s="30"/>
      <c r="AJ10" s="37"/>
      <c r="AK10" s="38"/>
      <c r="AL10" s="49"/>
      <c r="AM10" s="50"/>
      <c r="AO10" s="16">
        <v>3</v>
      </c>
      <c r="AP10" s="17" t="s">
        <v>24</v>
      </c>
      <c r="AQ10" s="18"/>
      <c r="AR10" s="18"/>
      <c r="AS10" s="30"/>
      <c r="AT10" s="31"/>
      <c r="AU10" s="31"/>
      <c r="AV10" s="30"/>
      <c r="AW10" s="37"/>
      <c r="AX10" s="38"/>
      <c r="AY10" s="49"/>
      <c r="AZ10" s="50"/>
      <c r="BA10" s="6"/>
      <c r="BB10" s="16">
        <v>3</v>
      </c>
      <c r="BC10" s="17" t="s">
        <v>24</v>
      </c>
      <c r="BD10" s="18"/>
      <c r="BE10" s="18"/>
      <c r="BF10" s="30"/>
      <c r="BG10" s="31"/>
      <c r="BH10" s="31"/>
      <c r="BI10" s="30"/>
      <c r="BJ10" s="37"/>
      <c r="BK10" s="38"/>
      <c r="BL10" s="49"/>
      <c r="BM10" s="50"/>
    </row>
    <row r="11" spans="1:65" x14ac:dyDescent="0.2">
      <c r="A11" s="6"/>
      <c r="B11" s="19">
        <v>4</v>
      </c>
      <c r="C11" s="14" t="s">
        <v>25</v>
      </c>
      <c r="D11" s="13"/>
      <c r="E11" s="13"/>
      <c r="F11" s="39"/>
      <c r="G11" s="40"/>
      <c r="H11" s="40"/>
      <c r="I11" s="39"/>
      <c r="J11" s="41"/>
      <c r="K11" s="42"/>
      <c r="L11" s="51"/>
      <c r="M11" s="52"/>
      <c r="N11" s="6"/>
      <c r="O11" s="19">
        <v>4</v>
      </c>
      <c r="P11" s="14" t="s">
        <v>25</v>
      </c>
      <c r="Q11" s="13"/>
      <c r="R11" s="13"/>
      <c r="S11" s="39"/>
      <c r="T11" s="40"/>
      <c r="U11" s="40"/>
      <c r="V11" s="39"/>
      <c r="W11" s="41"/>
      <c r="X11" s="42"/>
      <c r="Y11" s="51"/>
      <c r="Z11" s="52"/>
      <c r="AA11" s="6"/>
      <c r="AB11" s="19">
        <v>4</v>
      </c>
      <c r="AC11" s="14" t="s">
        <v>25</v>
      </c>
      <c r="AD11" s="13"/>
      <c r="AE11" s="13"/>
      <c r="AF11" s="39"/>
      <c r="AG11" s="40"/>
      <c r="AH11" s="40"/>
      <c r="AI11" s="39"/>
      <c r="AJ11" s="41"/>
      <c r="AK11" s="42"/>
      <c r="AL11" s="51"/>
      <c r="AM11" s="52"/>
      <c r="AO11" s="19">
        <v>4</v>
      </c>
      <c r="AP11" s="14" t="s">
        <v>25</v>
      </c>
      <c r="AQ11" s="13"/>
      <c r="AR11" s="13"/>
      <c r="AS11" s="39"/>
      <c r="AT11" s="40"/>
      <c r="AU11" s="40"/>
      <c r="AV11" s="39"/>
      <c r="AW11" s="41"/>
      <c r="AX11" s="42"/>
      <c r="AY11" s="51"/>
      <c r="AZ11" s="52"/>
      <c r="BA11" s="6"/>
      <c r="BB11" s="19">
        <v>4</v>
      </c>
      <c r="BC11" s="14" t="s">
        <v>25</v>
      </c>
      <c r="BD11" s="13"/>
      <c r="BE11" s="13"/>
      <c r="BF11" s="39"/>
      <c r="BG11" s="40"/>
      <c r="BH11" s="40"/>
      <c r="BI11" s="39"/>
      <c r="BJ11" s="41"/>
      <c r="BK11" s="42"/>
      <c r="BL11" s="51"/>
      <c r="BM11" s="52"/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39.55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39.55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39.55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39.55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39.55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/>
      <c r="E23" s="18"/>
      <c r="F23" s="30"/>
      <c r="G23" s="30"/>
      <c r="H23" s="30"/>
      <c r="I23" s="30"/>
      <c r="J23" s="32"/>
      <c r="K23" s="36"/>
      <c r="L23" s="49"/>
      <c r="M23" s="50"/>
      <c r="N23" s="6"/>
      <c r="O23" s="16">
        <v>1</v>
      </c>
      <c r="P23" s="17" t="s">
        <v>22</v>
      </c>
      <c r="Q23" s="18"/>
      <c r="R23" s="18"/>
      <c r="S23" s="30"/>
      <c r="T23" s="30"/>
      <c r="U23" s="30"/>
      <c r="V23" s="30"/>
      <c r="W23" s="32"/>
      <c r="X23" s="36"/>
      <c r="Y23" s="49"/>
      <c r="Z23" s="50"/>
      <c r="AA23" s="6"/>
      <c r="AB23" s="16">
        <v>1</v>
      </c>
      <c r="AC23" s="17" t="s">
        <v>22</v>
      </c>
      <c r="AD23" s="18"/>
      <c r="AE23" s="18"/>
      <c r="AF23" s="30"/>
      <c r="AG23" s="30"/>
      <c r="AH23" s="30"/>
      <c r="AI23" s="30"/>
      <c r="AJ23" s="32"/>
      <c r="AK23" s="36"/>
      <c r="AL23" s="49"/>
      <c r="AM23" s="50"/>
      <c r="AO23" s="16">
        <v>1</v>
      </c>
      <c r="AP23" s="17" t="s">
        <v>22</v>
      </c>
      <c r="AQ23" s="18"/>
      <c r="AR23" s="18"/>
      <c r="AS23" s="30"/>
      <c r="AT23" s="30"/>
      <c r="AU23" s="30"/>
      <c r="AV23" s="30"/>
      <c r="AW23" s="32"/>
      <c r="AX23" s="36"/>
      <c r="AY23" s="49"/>
      <c r="AZ23" s="50"/>
      <c r="BA23" s="6"/>
      <c r="BB23" s="16">
        <v>1</v>
      </c>
      <c r="BC23" s="17" t="s">
        <v>22</v>
      </c>
      <c r="BD23" s="18"/>
      <c r="BE23" s="18"/>
      <c r="BF23" s="30"/>
      <c r="BG23" s="30"/>
      <c r="BH23" s="30"/>
      <c r="BI23" s="30"/>
      <c r="BJ23" s="32"/>
      <c r="BK23" s="36"/>
      <c r="BL23" s="49"/>
      <c r="BM23" s="50"/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1574</v>
      </c>
      <c r="F24" s="30">
        <v>43.530806756350444</v>
      </c>
      <c r="G24" s="31">
        <v>33.555966031887642</v>
      </c>
      <c r="H24" s="31">
        <v>313.28189842455367</v>
      </c>
      <c r="I24" s="30">
        <v>1183.3680329520903</v>
      </c>
      <c r="J24" s="37">
        <f t="shared" ref="J24" si="8">(G24-F24)/F24</f>
        <v>-0.22914440295797259</v>
      </c>
      <c r="K24" s="38">
        <f t="shared" ref="K24" si="9">(I24-H24)/H24</f>
        <v>2.7773265512724019</v>
      </c>
      <c r="L24" s="49">
        <f>kWh_in_MMBtu*(I24-H24)*Elec_source_E+(G24-F24)*Gas_source_E</f>
        <v>-1.8769436093720842</v>
      </c>
      <c r="M24" s="50">
        <f>(I24-H24)*Elec_emissions/1000+(G24-F24)*Gas_emissions</f>
        <v>-273.06546160496805</v>
      </c>
      <c r="N24" s="6"/>
      <c r="O24" s="16">
        <v>2</v>
      </c>
      <c r="P24" s="17" t="s">
        <v>23</v>
      </c>
      <c r="Q24" s="18">
        <v>3779</v>
      </c>
      <c r="R24" s="18">
        <v>1070</v>
      </c>
      <c r="S24" s="30">
        <v>41.531290326809511</v>
      </c>
      <c r="T24" s="31">
        <v>34.184061367856302</v>
      </c>
      <c r="U24" s="31">
        <v>301.70128535788933</v>
      </c>
      <c r="V24" s="30">
        <v>770.69660351759092</v>
      </c>
      <c r="W24" s="37">
        <f t="shared" ref="W24" si="10">(T24-S24)/S24</f>
        <v>-0.17690827569136192</v>
      </c>
      <c r="X24" s="38">
        <f t="shared" ref="X24" si="11">(V24-U24)/U24</f>
        <v>1.5545022209745041</v>
      </c>
      <c r="Y24" s="49">
        <f>kWh_in_MMBtu*(V24-U24)*Elec_source_E+(T24-S24)*Gas_source_E</f>
        <v>-3.1596381799955022</v>
      </c>
      <c r="Z24" s="50">
        <f>(V24-U24)*Elec_emissions/1000+(T24-S24)*Gas_emissions</f>
        <v>-436.86247764190693</v>
      </c>
      <c r="AA24" s="6"/>
      <c r="AB24" s="16">
        <v>2</v>
      </c>
      <c r="AC24" s="17" t="s">
        <v>23</v>
      </c>
      <c r="AD24" s="18">
        <v>1341</v>
      </c>
      <c r="AE24" s="18">
        <v>461</v>
      </c>
      <c r="AF24" s="30">
        <v>44.745377915249598</v>
      </c>
      <c r="AG24" s="31">
        <v>28.62345697764092</v>
      </c>
      <c r="AH24" s="31">
        <v>322.60629536360653</v>
      </c>
      <c r="AI24" s="30">
        <v>2208.1246905822218</v>
      </c>
      <c r="AJ24" s="37">
        <f t="shared" ref="AJ24" si="12">(AG24-AF24)/AF24</f>
        <v>-0.36030360427717367</v>
      </c>
      <c r="AK24" s="38">
        <f t="shared" ref="AK24" si="13">(AI24-AH24)/AH24</f>
        <v>5.8446422847807886</v>
      </c>
      <c r="AL24" s="49">
        <f>kWh_in_MMBtu*(AI24-AH24)*Elec_source_E+(AG24-AF24)*Gas_source_E</f>
        <v>1.9210739713021141</v>
      </c>
      <c r="AM24" s="50">
        <f>(AI24-AH24)*Elec_emissions/1000+(AG24-AF24)*Gas_emissions</f>
        <v>215.87754937433328</v>
      </c>
      <c r="AO24" s="16">
        <v>2</v>
      </c>
      <c r="AP24" s="17" t="s">
        <v>23</v>
      </c>
      <c r="AQ24" s="18">
        <v>133</v>
      </c>
      <c r="AR24" s="18">
        <v>33</v>
      </c>
      <c r="AS24" s="30">
        <v>74.799451701167882</v>
      </c>
      <c r="AT24" s="31">
        <v>66.072717754143468</v>
      </c>
      <c r="AU24" s="31">
        <v>474.8482066009737</v>
      </c>
      <c r="AV24" s="30">
        <v>446.06298390385564</v>
      </c>
      <c r="AW24" s="37">
        <f t="shared" ref="AW24" si="14">(AT24-AS24)/AS24</f>
        <v>-0.11666842133935267</v>
      </c>
      <c r="AX24" s="38">
        <f t="shared" ref="AX24" si="15">(AV24-AU24)/AU24</f>
        <v>-6.0619840818535449E-2</v>
      </c>
      <c r="AY24" s="49">
        <f>kWh_in_MMBtu*(AV24-AU24)*Elec_source_E+(AT24-AS24)*Gas_source_E</f>
        <v>-9.8097442078710575</v>
      </c>
      <c r="AZ24" s="50">
        <f>(AV24-AU24)*Elec_emissions/1000+(AT24-AS24)*Gas_emissions</f>
        <v>-1322.3059446194166</v>
      </c>
      <c r="BA24" s="6"/>
      <c r="BB24" s="16">
        <v>2</v>
      </c>
      <c r="BC24" s="17" t="s">
        <v>23</v>
      </c>
      <c r="BD24" s="18">
        <v>46</v>
      </c>
      <c r="BE24" s="18">
        <v>10</v>
      </c>
      <c r="BF24" s="30">
        <v>98.300805974088973</v>
      </c>
      <c r="BG24" s="31">
        <v>86.433151800565554</v>
      </c>
      <c r="BH24" s="31">
        <v>589.38398068508536</v>
      </c>
      <c r="BI24" s="30">
        <v>531.03572755370328</v>
      </c>
      <c r="BJ24" s="37">
        <f t="shared" ref="BJ24" si="16">(BG24-BF24)/BF24</f>
        <v>-0.12072794374291911</v>
      </c>
      <c r="BK24" s="38">
        <f t="shared" ref="BK24" si="17">(BI24-BH24)/BH24</f>
        <v>-9.899870889527658E-2</v>
      </c>
      <c r="BL24" s="49">
        <f>kWh_in_MMBtu*(BI24-BH24)*Elec_source_E+(BG24-BF24)*Gas_source_E</f>
        <v>-13.538993046712863</v>
      </c>
      <c r="BM24" s="50">
        <f>(BI24-BH24)*Elec_emissions/1000+(BG24-BF24)*Gas_emissions</f>
        <v>-1824.5639578523198</v>
      </c>
    </row>
    <row r="25" spans="1:65" x14ac:dyDescent="0.2">
      <c r="A25" s="6"/>
      <c r="B25" s="16">
        <v>3</v>
      </c>
      <c r="C25" s="17" t="s">
        <v>24</v>
      </c>
      <c r="D25" s="18"/>
      <c r="E25" s="18"/>
      <c r="F25" s="30"/>
      <c r="G25" s="31"/>
      <c r="H25" s="31"/>
      <c r="I25" s="30"/>
      <c r="J25" s="37"/>
      <c r="K25" s="38"/>
      <c r="L25" s="49"/>
      <c r="M25" s="50"/>
      <c r="N25" s="6"/>
      <c r="O25" s="16">
        <v>3</v>
      </c>
      <c r="P25" s="17" t="s">
        <v>24</v>
      </c>
      <c r="Q25" s="18"/>
      <c r="R25" s="18"/>
      <c r="S25" s="30"/>
      <c r="T25" s="31"/>
      <c r="U25" s="31"/>
      <c r="V25" s="30"/>
      <c r="W25" s="37"/>
      <c r="X25" s="38"/>
      <c r="Y25" s="49"/>
      <c r="Z25" s="50"/>
      <c r="AA25" s="6"/>
      <c r="AB25" s="16">
        <v>3</v>
      </c>
      <c r="AC25" s="17" t="s">
        <v>24</v>
      </c>
      <c r="AD25" s="18"/>
      <c r="AE25" s="18"/>
      <c r="AF25" s="30"/>
      <c r="AG25" s="31"/>
      <c r="AH25" s="31"/>
      <c r="AI25" s="30"/>
      <c r="AJ25" s="37"/>
      <c r="AK25" s="38"/>
      <c r="AL25" s="49"/>
      <c r="AM25" s="50"/>
      <c r="AO25" s="16">
        <v>3</v>
      </c>
      <c r="AP25" s="17" t="s">
        <v>24</v>
      </c>
      <c r="AQ25" s="18"/>
      <c r="AR25" s="18"/>
      <c r="AS25" s="30"/>
      <c r="AT25" s="31"/>
      <c r="AU25" s="31"/>
      <c r="AV25" s="30"/>
      <c r="AW25" s="37"/>
      <c r="AX25" s="38"/>
      <c r="AY25" s="49"/>
      <c r="AZ25" s="50"/>
      <c r="BA25" s="6"/>
      <c r="BB25" s="16">
        <v>3</v>
      </c>
      <c r="BC25" s="17" t="s">
        <v>24</v>
      </c>
      <c r="BD25" s="18"/>
      <c r="BE25" s="18"/>
      <c r="BF25" s="30"/>
      <c r="BG25" s="31"/>
      <c r="BH25" s="31"/>
      <c r="BI25" s="30"/>
      <c r="BJ25" s="37"/>
      <c r="BK25" s="38"/>
      <c r="BL25" s="49"/>
      <c r="BM25" s="50"/>
    </row>
    <row r="26" spans="1:65" x14ac:dyDescent="0.2">
      <c r="A26" s="6"/>
      <c r="B26" s="19">
        <v>4</v>
      </c>
      <c r="C26" s="14" t="s">
        <v>25</v>
      </c>
      <c r="D26" s="13"/>
      <c r="E26" s="13"/>
      <c r="F26" s="39"/>
      <c r="G26" s="40"/>
      <c r="H26" s="40"/>
      <c r="I26" s="39"/>
      <c r="J26" s="41"/>
      <c r="K26" s="42"/>
      <c r="L26" s="51"/>
      <c r="M26" s="52"/>
      <c r="N26" s="6"/>
      <c r="O26" s="19">
        <v>4</v>
      </c>
      <c r="P26" s="14" t="s">
        <v>25</v>
      </c>
      <c r="Q26" s="13"/>
      <c r="R26" s="13"/>
      <c r="S26" s="39"/>
      <c r="T26" s="40"/>
      <c r="U26" s="40"/>
      <c r="V26" s="39"/>
      <c r="W26" s="41"/>
      <c r="X26" s="42"/>
      <c r="Y26" s="51"/>
      <c r="Z26" s="52"/>
      <c r="AA26" s="6"/>
      <c r="AB26" s="19">
        <v>4</v>
      </c>
      <c r="AC26" s="14" t="s">
        <v>25</v>
      </c>
      <c r="AD26" s="13"/>
      <c r="AE26" s="13"/>
      <c r="AF26" s="39"/>
      <c r="AG26" s="40"/>
      <c r="AH26" s="40"/>
      <c r="AI26" s="39"/>
      <c r="AJ26" s="41"/>
      <c r="AK26" s="42"/>
      <c r="AL26" s="51"/>
      <c r="AM26" s="52"/>
      <c r="AO26" s="19">
        <v>4</v>
      </c>
      <c r="AP26" s="14" t="s">
        <v>25</v>
      </c>
      <c r="AQ26" s="13"/>
      <c r="AR26" s="13"/>
      <c r="AS26" s="39"/>
      <c r="AT26" s="40"/>
      <c r="AU26" s="40"/>
      <c r="AV26" s="39"/>
      <c r="AW26" s="41"/>
      <c r="AX26" s="42"/>
      <c r="AY26" s="51"/>
      <c r="AZ26" s="52"/>
      <c r="BA26" s="6"/>
      <c r="BB26" s="19">
        <v>4</v>
      </c>
      <c r="BC26" s="14" t="s">
        <v>25</v>
      </c>
      <c r="BD26" s="13"/>
      <c r="BE26" s="13"/>
      <c r="BF26" s="39"/>
      <c r="BG26" s="40"/>
      <c r="BH26" s="40"/>
      <c r="BI26" s="39"/>
      <c r="BJ26" s="41"/>
      <c r="BK26" s="42"/>
      <c r="BL26" s="51"/>
      <c r="BM26" s="52"/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39.55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39.55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39.55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39.55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39.55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/>
      <c r="E38" s="18"/>
      <c r="F38" s="30"/>
      <c r="G38" s="30"/>
      <c r="H38" s="30"/>
      <c r="I38" s="30"/>
      <c r="J38" s="32"/>
      <c r="K38" s="36"/>
      <c r="L38" s="49"/>
      <c r="M38" s="50"/>
      <c r="N38" s="6"/>
      <c r="O38" s="16">
        <v>1</v>
      </c>
      <c r="P38" s="17" t="s">
        <v>22</v>
      </c>
      <c r="Q38" s="18"/>
      <c r="R38" s="18"/>
      <c r="S38" s="30"/>
      <c r="T38" s="30"/>
      <c r="U38" s="30"/>
      <c r="V38" s="30"/>
      <c r="W38" s="32"/>
      <c r="X38" s="36"/>
      <c r="Y38" s="49"/>
      <c r="Z38" s="50"/>
      <c r="AA38" s="6"/>
      <c r="AB38" s="16">
        <v>1</v>
      </c>
      <c r="AC38" s="17" t="s">
        <v>22</v>
      </c>
      <c r="AD38" s="18"/>
      <c r="AE38" s="18"/>
      <c r="AF38" s="30"/>
      <c r="AG38" s="30"/>
      <c r="AH38" s="30"/>
      <c r="AI38" s="30"/>
      <c r="AJ38" s="32"/>
      <c r="AK38" s="36"/>
      <c r="AL38" s="49"/>
      <c r="AM38" s="50"/>
      <c r="AO38" s="16">
        <v>1</v>
      </c>
      <c r="AP38" s="17" t="s">
        <v>22</v>
      </c>
      <c r="AQ38" s="18"/>
      <c r="AR38" s="18"/>
      <c r="AS38" s="30"/>
      <c r="AT38" s="30"/>
      <c r="AU38" s="30"/>
      <c r="AV38" s="30"/>
      <c r="AW38" s="32"/>
      <c r="AX38" s="36"/>
      <c r="AY38" s="49"/>
      <c r="AZ38" s="50"/>
      <c r="BA38" s="6"/>
      <c r="BB38" s="16">
        <v>1</v>
      </c>
      <c r="BC38" s="17" t="s">
        <v>22</v>
      </c>
      <c r="BD38" s="18"/>
      <c r="BE38" s="18"/>
      <c r="BF38" s="30"/>
      <c r="BG38" s="30"/>
      <c r="BH38" s="30"/>
      <c r="BI38" s="30"/>
      <c r="BJ38" s="32"/>
      <c r="BK38" s="36"/>
      <c r="BL38" s="49"/>
      <c r="BM38" s="50"/>
    </row>
    <row r="39" spans="2:65" x14ac:dyDescent="0.2">
      <c r="B39" s="16">
        <v>2</v>
      </c>
      <c r="C39" s="17" t="s">
        <v>23</v>
      </c>
      <c r="D39" s="18">
        <v>4701</v>
      </c>
      <c r="E39" s="18">
        <v>2613</v>
      </c>
      <c r="F39" s="30">
        <v>25.738388313129043</v>
      </c>
      <c r="G39" s="31">
        <v>19.082620961224276</v>
      </c>
      <c r="H39" s="31">
        <v>258.1087158859969</v>
      </c>
      <c r="I39" s="30">
        <v>881.84227781429126</v>
      </c>
      <c r="J39" s="37">
        <f t="shared" ref="J39" si="18">(G39-F39)/F39</f>
        <v>-0.25859301176638511</v>
      </c>
      <c r="K39" s="38">
        <f t="shared" ref="K39" si="19">(I39-H39)/H39</f>
        <v>2.4165536595199248</v>
      </c>
      <c r="L39" s="49">
        <f>kWh_in_MMBtu*(I39-H39)*Elec_source_E+(G39-F39)*Gas_source_E</f>
        <v>-0.80613971850222654</v>
      </c>
      <c r="M39" s="50">
        <f>(I39-H39)*Elec_emissions/1000+(G39-F39)*Gas_emissions</f>
        <v>-123.00959390153787</v>
      </c>
      <c r="N39" s="6"/>
      <c r="O39" s="16">
        <v>2</v>
      </c>
      <c r="P39" s="17" t="s">
        <v>23</v>
      </c>
      <c r="Q39" s="18">
        <v>3462</v>
      </c>
      <c r="R39" s="18">
        <v>2397</v>
      </c>
      <c r="S39" s="30">
        <v>24.911782284136098</v>
      </c>
      <c r="T39" s="31">
        <v>18.534441132342529</v>
      </c>
      <c r="U39" s="31">
        <v>252.30230854867352</v>
      </c>
      <c r="V39" s="30">
        <v>847.79776673361982</v>
      </c>
      <c r="W39" s="37">
        <f t="shared" ref="W39" si="20">(T39-S39)/S39</f>
        <v>-0.2559969848425771</v>
      </c>
      <c r="X39" s="38">
        <f t="shared" ref="X39" si="21">(V39-U39)/U39</f>
        <v>2.3602457766258005</v>
      </c>
      <c r="Y39" s="49">
        <f>kWh_in_MMBtu*(V39-U39)*Elec_source_E+(T39-S39)*Gas_source_E</f>
        <v>-0.79460282120070769</v>
      </c>
      <c r="Z39" s="50">
        <f>(V39-U39)*Elec_emissions/1000+(T39-S39)*Gas_emissions</f>
        <v>-120.80667795881925</v>
      </c>
      <c r="AA39" s="6"/>
      <c r="AB39" s="16">
        <v>2</v>
      </c>
      <c r="AC39" s="17" t="s">
        <v>23</v>
      </c>
      <c r="AD39" s="18">
        <v>1135</v>
      </c>
      <c r="AE39" s="18">
        <v>154</v>
      </c>
      <c r="AF39" s="30">
        <v>29.671905242030654</v>
      </c>
      <c r="AG39" s="31">
        <v>18.196497727066909</v>
      </c>
      <c r="AH39" s="31">
        <v>276.14692395835493</v>
      </c>
      <c r="AI39" s="30">
        <v>1609.8052595559377</v>
      </c>
      <c r="AJ39" s="37">
        <f t="shared" ref="AJ39" si="22">(AG39-AF39)/AF39</f>
        <v>-0.38674319769357701</v>
      </c>
      <c r="AK39" s="38">
        <f t="shared" ref="AK39" si="23">(AI39-AH39)/AH39</f>
        <v>4.8295245026836096</v>
      </c>
      <c r="AL39" s="49">
        <f>kWh_in_MMBtu*(AI39-AH39)*Elec_source_E+(AG39-AF39)*Gas_source_E</f>
        <v>1.2802115369641012</v>
      </c>
      <c r="AM39" s="50">
        <f>(AI39-AH39)*Elec_emissions/1000+(AG39-AF39)*Gas_emissions</f>
        <v>142.09413673885433</v>
      </c>
      <c r="AO39" s="16">
        <v>2</v>
      </c>
      <c r="AP39" s="17" t="s">
        <v>23</v>
      </c>
      <c r="AQ39" s="18">
        <v>78</v>
      </c>
      <c r="AR39" s="18">
        <v>62</v>
      </c>
      <c r="AS39" s="30">
        <v>47.925695481601082</v>
      </c>
      <c r="AT39" s="31">
        <v>42.47697624976977</v>
      </c>
      <c r="AU39" s="31">
        <v>437.78733434440272</v>
      </c>
      <c r="AV39" s="30">
        <v>389.8808886554944</v>
      </c>
      <c r="AW39" s="37">
        <f t="shared" ref="AW39" si="24">(AT39-AS39)/AS39</f>
        <v>-0.11369097885962037</v>
      </c>
      <c r="AX39" s="38">
        <f t="shared" ref="AX39" si="25">(AV39-AU39)/AU39</f>
        <v>-0.10942857851438165</v>
      </c>
      <c r="AY39" s="49">
        <f>kWh_in_MMBtu*(AV39-AU39)*Elec_source_E+(AT39-AS39)*Gas_source_E</f>
        <v>-6.4343983664627737</v>
      </c>
      <c r="AZ39" s="50">
        <f>(AV39-AU39)*Elec_emissions/1000+(AT39-AS39)*Gas_emissions</f>
        <v>-866.6606266969718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" si="26">(BG39-BF39)/BF39</f>
        <v>#DIV/0!</v>
      </c>
      <c r="BK39" s="38" t="e">
        <f t="shared" ref="BK39" si="27">(BI39-BH39)/BH39</f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/>
      <c r="E40" s="18"/>
      <c r="F40" s="30"/>
      <c r="G40" s="31"/>
      <c r="H40" s="31"/>
      <c r="I40" s="30"/>
      <c r="J40" s="37"/>
      <c r="K40" s="38"/>
      <c r="L40" s="49"/>
      <c r="M40" s="50"/>
      <c r="N40" s="6"/>
      <c r="O40" s="16">
        <v>3</v>
      </c>
      <c r="P40" s="17" t="s">
        <v>24</v>
      </c>
      <c r="Q40" s="18"/>
      <c r="R40" s="18"/>
      <c r="S40" s="30"/>
      <c r="T40" s="31"/>
      <c r="U40" s="31"/>
      <c r="V40" s="30"/>
      <c r="W40" s="37"/>
      <c r="X40" s="38"/>
      <c r="Y40" s="49"/>
      <c r="Z40" s="50"/>
      <c r="AA40" s="6"/>
      <c r="AB40" s="16">
        <v>3</v>
      </c>
      <c r="AC40" s="17" t="s">
        <v>24</v>
      </c>
      <c r="AD40" s="18"/>
      <c r="AE40" s="18"/>
      <c r="AF40" s="30"/>
      <c r="AG40" s="31"/>
      <c r="AH40" s="31"/>
      <c r="AI40" s="30"/>
      <c r="AJ40" s="37"/>
      <c r="AK40" s="38"/>
      <c r="AL40" s="49"/>
      <c r="AM40" s="50"/>
      <c r="AO40" s="16">
        <v>3</v>
      </c>
      <c r="AP40" s="17" t="s">
        <v>24</v>
      </c>
      <c r="AQ40" s="18"/>
      <c r="AR40" s="18"/>
      <c r="AS40" s="30"/>
      <c r="AT40" s="31"/>
      <c r="AU40" s="31"/>
      <c r="AV40" s="30"/>
      <c r="AW40" s="37"/>
      <c r="AX40" s="38"/>
      <c r="AY40" s="49"/>
      <c r="AZ40" s="50"/>
      <c r="BA40" s="6"/>
      <c r="BB40" s="16">
        <v>3</v>
      </c>
      <c r="BC40" s="17" t="s">
        <v>24</v>
      </c>
      <c r="BD40" s="18"/>
      <c r="BE40" s="18"/>
      <c r="BF40" s="30"/>
      <c r="BG40" s="31"/>
      <c r="BH40" s="31"/>
      <c r="BI40" s="30"/>
      <c r="BJ40" s="37"/>
      <c r="BK40" s="38"/>
      <c r="BL40" s="49"/>
      <c r="BM40" s="50"/>
    </row>
    <row r="41" spans="2:65" x14ac:dyDescent="0.2">
      <c r="B41" s="19">
        <v>4</v>
      </c>
      <c r="C41" s="14" t="s">
        <v>25</v>
      </c>
      <c r="D41" s="13"/>
      <c r="E41" s="13"/>
      <c r="F41" s="39"/>
      <c r="G41" s="40"/>
      <c r="H41" s="40"/>
      <c r="I41" s="39"/>
      <c r="J41" s="41"/>
      <c r="K41" s="42"/>
      <c r="L41" s="51"/>
      <c r="M41" s="52"/>
      <c r="N41" s="6"/>
      <c r="O41" s="19">
        <v>4</v>
      </c>
      <c r="P41" s="14" t="s">
        <v>25</v>
      </c>
      <c r="Q41" s="13"/>
      <c r="R41" s="13"/>
      <c r="S41" s="39"/>
      <c r="T41" s="40"/>
      <c r="U41" s="40"/>
      <c r="V41" s="39"/>
      <c r="W41" s="41"/>
      <c r="X41" s="42"/>
      <c r="Y41" s="51"/>
      <c r="Z41" s="52"/>
      <c r="AA41" s="6"/>
      <c r="AB41" s="19">
        <v>4</v>
      </c>
      <c r="AC41" s="14" t="s">
        <v>25</v>
      </c>
      <c r="AD41" s="13"/>
      <c r="AE41" s="13"/>
      <c r="AF41" s="39"/>
      <c r="AG41" s="40"/>
      <c r="AH41" s="40"/>
      <c r="AI41" s="39"/>
      <c r="AJ41" s="41"/>
      <c r="AK41" s="42"/>
      <c r="AL41" s="51"/>
      <c r="AM41" s="52"/>
      <c r="AO41" s="19">
        <v>4</v>
      </c>
      <c r="AP41" s="14" t="s">
        <v>25</v>
      </c>
      <c r="AQ41" s="13"/>
      <c r="AR41" s="13"/>
      <c r="AS41" s="39"/>
      <c r="AT41" s="40"/>
      <c r="AU41" s="40"/>
      <c r="AV41" s="39"/>
      <c r="AW41" s="41"/>
      <c r="AX41" s="42"/>
      <c r="AY41" s="51"/>
      <c r="AZ41" s="52"/>
      <c r="BA41" s="6"/>
      <c r="BB41" s="19">
        <v>4</v>
      </c>
      <c r="BC41" s="14" t="s">
        <v>25</v>
      </c>
      <c r="BD41" s="13"/>
      <c r="BE41" s="13"/>
      <c r="BF41" s="39"/>
      <c r="BG41" s="40"/>
      <c r="BH41" s="40"/>
      <c r="BI41" s="39"/>
      <c r="BJ41" s="41"/>
      <c r="BK41" s="42"/>
      <c r="BL41" s="51"/>
      <c r="BM41" s="52"/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39.55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39.55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39.55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/>
      <c r="E53" s="18"/>
      <c r="F53" s="30"/>
      <c r="G53" s="30"/>
      <c r="H53" s="30"/>
      <c r="I53" s="30"/>
      <c r="J53" s="32"/>
      <c r="K53" s="36"/>
      <c r="L53" s="49"/>
      <c r="M53" s="50"/>
      <c r="O53" s="16">
        <v>1</v>
      </c>
      <c r="P53" s="17" t="s">
        <v>22</v>
      </c>
      <c r="Q53" s="18"/>
      <c r="R53" s="18"/>
      <c r="S53" s="30"/>
      <c r="T53" s="30"/>
      <c r="U53" s="30"/>
      <c r="V53" s="30"/>
      <c r="W53" s="32"/>
      <c r="X53" s="36"/>
      <c r="Y53" s="49"/>
      <c r="Z53" s="50"/>
      <c r="AB53" s="16">
        <v>1</v>
      </c>
      <c r="AC53" s="17" t="s">
        <v>22</v>
      </c>
      <c r="AD53" s="18"/>
      <c r="AE53" s="18"/>
      <c r="AF53" s="30"/>
      <c r="AG53" s="30"/>
      <c r="AH53" s="30"/>
      <c r="AI53" s="30"/>
      <c r="AJ53" s="32"/>
      <c r="AK53" s="36"/>
      <c r="AL53" s="49"/>
      <c r="AM53" s="50"/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540</v>
      </c>
      <c r="F54" s="30">
        <v>31.842173485841204</v>
      </c>
      <c r="G54" s="31">
        <v>25.265010939513953</v>
      </c>
      <c r="H54" s="31">
        <v>274.87236477150299</v>
      </c>
      <c r="I54" s="30">
        <v>1098.6756256602446</v>
      </c>
      <c r="J54" s="37">
        <f t="shared" ref="J54" si="28">(G54-F54)/F54</f>
        <v>-0.20655507543327162</v>
      </c>
      <c r="K54" s="38">
        <f t="shared" ref="K54" si="29">(I54-H54)/H54</f>
        <v>2.9970392315486354</v>
      </c>
      <c r="L54" s="49">
        <f>kWh_in_MMBtu*(I54-H54)*Elec_source_E+(G54-F54)*Gas_source_E</f>
        <v>1.3480169620882938</v>
      </c>
      <c r="M54" s="50">
        <f>(I54-H54)*Elec_emissions/1000+(G54-F54)*Gas_emissions</f>
        <v>162.92089767271432</v>
      </c>
      <c r="O54" s="16">
        <v>2</v>
      </c>
      <c r="P54" s="17" t="s">
        <v>23</v>
      </c>
      <c r="Q54" s="18">
        <v>794</v>
      </c>
      <c r="R54" s="18">
        <v>183</v>
      </c>
      <c r="S54" s="30">
        <v>42.718019989780956</v>
      </c>
      <c r="T54" s="31">
        <v>34.284450519526835</v>
      </c>
      <c r="U54" s="31">
        <v>307.57963964818487</v>
      </c>
      <c r="V54" s="30">
        <v>937.07524601837406</v>
      </c>
      <c r="W54" s="37">
        <f t="shared" ref="W54" si="30">(T54-S54)/S54</f>
        <v>-0.1974241660140523</v>
      </c>
      <c r="X54" s="38">
        <f t="shared" ref="X54" si="31">(V54-U54)/U54</f>
        <v>2.04661013027461</v>
      </c>
      <c r="Y54" s="49">
        <f>kWh_in_MMBtu*(V54-U54)*Elec_source_E+(T54-S54)*Gas_source_E</f>
        <v>-2.6843714934674603</v>
      </c>
      <c r="Z54" s="50">
        <f>(V54-U54)*Elec_emissions/1000+(T54-S54)*Gas_emissions</f>
        <v>-376.44443755127838</v>
      </c>
      <c r="AB54" s="16">
        <v>2</v>
      </c>
      <c r="AC54" s="17" t="s">
        <v>23</v>
      </c>
      <c r="AD54" s="18">
        <v>661</v>
      </c>
      <c r="AE54" s="18">
        <v>357</v>
      </c>
      <c r="AF54" s="30">
        <v>26.26715973172082</v>
      </c>
      <c r="AG54" s="31">
        <v>20.641600734633354</v>
      </c>
      <c r="AH54" s="31">
        <v>258.10645075908639</v>
      </c>
      <c r="AI54" s="30">
        <v>679.3588550948632</v>
      </c>
      <c r="AJ54" s="37">
        <f t="shared" ref="AJ54" si="32">(AG54-AF54)/AF54</f>
        <v>-0.21416700756930007</v>
      </c>
      <c r="AK54" s="38">
        <f t="shared" ref="AK54" si="33">(AI54-AH54)/AH54</f>
        <v>1.632087857924051</v>
      </c>
      <c r="AL54" s="49">
        <f>kWh_in_MMBtu*(AI54-AH54)*Elec_source_E+(AG54-AF54)*Gas_source_E</f>
        <v>-1.7766216046665981</v>
      </c>
      <c r="AM54" s="50">
        <f>(AI54-AH54)*Elec_emissions/1000+(AG54-AF54)*Gas_emissions</f>
        <v>-249.25162526577333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/>
      <c r="E55" s="18"/>
      <c r="F55" s="30"/>
      <c r="G55" s="31"/>
      <c r="H55" s="31"/>
      <c r="I55" s="30"/>
      <c r="J55" s="37"/>
      <c r="K55" s="38"/>
      <c r="L55" s="49"/>
      <c r="M55" s="50"/>
      <c r="O55" s="16">
        <v>3</v>
      </c>
      <c r="P55" s="17" t="s">
        <v>24</v>
      </c>
      <c r="Q55" s="18"/>
      <c r="R55" s="18"/>
      <c r="S55" s="30"/>
      <c r="T55" s="31"/>
      <c r="U55" s="31"/>
      <c r="V55" s="30"/>
      <c r="W55" s="37"/>
      <c r="X55" s="38"/>
      <c r="Y55" s="49"/>
      <c r="Z55" s="50"/>
      <c r="AB55" s="16">
        <v>3</v>
      </c>
      <c r="AC55" s="17" t="s">
        <v>24</v>
      </c>
      <c r="AD55" s="18"/>
      <c r="AE55" s="18"/>
      <c r="AF55" s="30"/>
      <c r="AG55" s="31"/>
      <c r="AH55" s="31"/>
      <c r="AI55" s="30"/>
      <c r="AJ55" s="37"/>
      <c r="AK55" s="38"/>
      <c r="AL55" s="49"/>
      <c r="AM55" s="50"/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/>
      <c r="E56" s="13"/>
      <c r="F56" s="39"/>
      <c r="G56" s="40"/>
      <c r="H56" s="40"/>
      <c r="I56" s="39"/>
      <c r="J56" s="41"/>
      <c r="K56" s="42"/>
      <c r="L56" s="51"/>
      <c r="M56" s="52"/>
      <c r="O56" s="19">
        <v>4</v>
      </c>
      <c r="P56" s="14" t="s">
        <v>25</v>
      </c>
      <c r="Q56" s="13"/>
      <c r="R56" s="13"/>
      <c r="S56" s="39"/>
      <c r="T56" s="40"/>
      <c r="U56" s="40"/>
      <c r="V56" s="39"/>
      <c r="W56" s="41"/>
      <c r="X56" s="42"/>
      <c r="Y56" s="51"/>
      <c r="Z56" s="52"/>
      <c r="AB56" s="19">
        <v>4</v>
      </c>
      <c r="AC56" s="14" t="s">
        <v>25</v>
      </c>
      <c r="AD56" s="13"/>
      <c r="AE56" s="13"/>
      <c r="AF56" s="39"/>
      <c r="AG56" s="40"/>
      <c r="AH56" s="40"/>
      <c r="AI56" s="39"/>
      <c r="AJ56" s="41"/>
      <c r="AK56" s="42"/>
      <c r="AL56" s="51"/>
      <c r="AM56" s="52"/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39.55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39.55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39.55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/>
      <c r="E68" s="18"/>
      <c r="F68" s="30"/>
      <c r="G68" s="30"/>
      <c r="H68" s="30"/>
      <c r="I68" s="30"/>
      <c r="J68" s="32"/>
      <c r="K68" s="36"/>
      <c r="L68" s="49"/>
      <c r="M68" s="50"/>
      <c r="O68" s="16">
        <v>1</v>
      </c>
      <c r="P68" s="17" t="s">
        <v>22</v>
      </c>
      <c r="Q68" s="18"/>
      <c r="R68" s="18"/>
      <c r="S68" s="30"/>
      <c r="T68" s="30"/>
      <c r="U68" s="30"/>
      <c r="V68" s="30"/>
      <c r="W68" s="32"/>
      <c r="X68" s="36"/>
      <c r="Y68" s="49"/>
      <c r="Z68" s="50"/>
      <c r="AB68" s="16">
        <v>1</v>
      </c>
      <c r="AC68" s="17" t="s">
        <v>22</v>
      </c>
      <c r="AD68" s="18"/>
      <c r="AE68" s="18"/>
      <c r="AF68" s="30"/>
      <c r="AG68" s="30"/>
      <c r="AH68" s="30"/>
      <c r="AI68" s="30"/>
      <c r="AJ68" s="32"/>
      <c r="AK68" s="36"/>
      <c r="AL68" s="49"/>
      <c r="AM68" s="50"/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348</v>
      </c>
      <c r="F69" s="30">
        <v>30.600452485049061</v>
      </c>
      <c r="G69" s="31">
        <v>26.699632659764163</v>
      </c>
      <c r="H69" s="31">
        <v>267.10299884074664</v>
      </c>
      <c r="I69" s="30">
        <v>538</v>
      </c>
      <c r="J69" s="37">
        <f t="shared" ref="J69" si="34">(G69-F69)/F69</f>
        <v>-0.12747588707032298</v>
      </c>
      <c r="K69" s="38">
        <f t="shared" ref="K69" si="35">(I69-H69)/H69</f>
        <v>1.0142042670242306</v>
      </c>
      <c r="L69" s="49">
        <f>kWh_in_MMBtu*(I69-H69)*Elec_source_E+(G69-F69)*Gas_source_E</f>
        <v>-1.4511479741478697</v>
      </c>
      <c r="M69" s="50">
        <f>(I69-H69)*Elec_emissions/1000+(G69-F69)*Gas_emissions</f>
        <v>-201.91236692707992</v>
      </c>
      <c r="O69" s="16">
        <v>2</v>
      </c>
      <c r="P69" s="17" t="s">
        <v>23</v>
      </c>
      <c r="Q69" s="18">
        <v>441</v>
      </c>
      <c r="R69" s="18">
        <v>103</v>
      </c>
      <c r="S69" s="30">
        <v>45.850972177821852</v>
      </c>
      <c r="T69" s="31">
        <v>41.047199340032975</v>
      </c>
      <c r="U69" s="31">
        <v>331.38397849953321</v>
      </c>
      <c r="V69" s="30">
        <v>437.1598452285815</v>
      </c>
      <c r="W69" s="37">
        <f t="shared" ref="W69" si="36">(T69-S69)/S69</f>
        <v>-0.10476926899518317</v>
      </c>
      <c r="X69" s="38">
        <f t="shared" ref="X69" si="37">(V69-U69)/U69</f>
        <v>0.31919426885991498</v>
      </c>
      <c r="Y69" s="49">
        <f>kWh_in_MMBtu*(V69-U69)*Elec_source_E+(T69-S69)*Gas_source_E</f>
        <v>-4.1425185335102865</v>
      </c>
      <c r="Z69" s="50">
        <f>(V69-U69)*Elec_emissions/1000+(T69-S69)*Gas_emissions</f>
        <v>-561.09358352274808</v>
      </c>
      <c r="AB69" s="16">
        <v>2</v>
      </c>
      <c r="AC69" s="17" t="s">
        <v>23</v>
      </c>
      <c r="AD69" s="18">
        <v>374</v>
      </c>
      <c r="AE69" s="18">
        <v>245</v>
      </c>
      <c r="AF69" s="30">
        <v>24.189009512169065</v>
      </c>
      <c r="AG69" s="31">
        <v>20.66779850438585</v>
      </c>
      <c r="AH69" s="31">
        <v>240.07875024950195</v>
      </c>
      <c r="AI69" s="30">
        <v>475.19373723462007</v>
      </c>
      <c r="AJ69" s="37">
        <f t="shared" ref="AJ69:AK69" si="38">(AG69-AF69)/AF69</f>
        <v>-0.14557069837902026</v>
      </c>
      <c r="AK69" s="38">
        <f t="shared" si="38"/>
        <v>10.616077551682903</v>
      </c>
      <c r="AL69" s="49">
        <f>kWh_in_MMBtu*(AI69-AH69)*Elec_source_E+(AG69-AF69)*Gas_source_E</f>
        <v>-1.4073168858587604</v>
      </c>
      <c r="AM69" s="50">
        <f>(AI69-AH69)*Elec_emissions/1000+(AG69-AF69)*Gas_emissions</f>
        <v>-195.18132499274162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/>
      <c r="E70" s="18"/>
      <c r="F70" s="30"/>
      <c r="G70" s="31"/>
      <c r="H70" s="31"/>
      <c r="I70" s="30"/>
      <c r="J70" s="37"/>
      <c r="K70" s="38"/>
      <c r="L70" s="49"/>
      <c r="M70" s="50"/>
      <c r="O70" s="16">
        <v>3</v>
      </c>
      <c r="P70" s="17" t="s">
        <v>24</v>
      </c>
      <c r="Q70" s="18"/>
      <c r="R70" s="18"/>
      <c r="S70" s="30"/>
      <c r="T70" s="31"/>
      <c r="U70" s="31"/>
      <c r="V70" s="30"/>
      <c r="W70" s="37"/>
      <c r="X70" s="38"/>
      <c r="Y70" s="49"/>
      <c r="Z70" s="50"/>
      <c r="AB70" s="16">
        <v>3</v>
      </c>
      <c r="AC70" s="17" t="s">
        <v>24</v>
      </c>
      <c r="AD70" s="18"/>
      <c r="AE70" s="18"/>
      <c r="AF70" s="30"/>
      <c r="AG70" s="31"/>
      <c r="AH70" s="31"/>
      <c r="AI70" s="30"/>
      <c r="AJ70" s="37"/>
      <c r="AK70" s="38"/>
      <c r="AL70" s="49"/>
      <c r="AM70" s="50"/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/>
      <c r="E71" s="13"/>
      <c r="F71" s="39"/>
      <c r="G71" s="40"/>
      <c r="H71" s="40"/>
      <c r="I71" s="39"/>
      <c r="J71" s="41"/>
      <c r="K71" s="42"/>
      <c r="L71" s="51"/>
      <c r="M71" s="52"/>
      <c r="O71" s="19">
        <v>4</v>
      </c>
      <c r="P71" s="14" t="s">
        <v>25</v>
      </c>
      <c r="Q71" s="13"/>
      <c r="R71" s="13"/>
      <c r="S71" s="39"/>
      <c r="T71" s="40"/>
      <c r="U71" s="40"/>
      <c r="V71" s="39"/>
      <c r="W71" s="41"/>
      <c r="X71" s="42"/>
      <c r="Y71" s="51"/>
      <c r="Z71" s="52"/>
      <c r="AB71" s="19">
        <v>4</v>
      </c>
      <c r="AC71" s="14" t="s">
        <v>25</v>
      </c>
      <c r="AD71" s="13"/>
      <c r="AE71" s="13"/>
      <c r="AF71" s="39"/>
      <c r="AG71" s="40"/>
      <c r="AH71" s="40"/>
      <c r="AI71" s="39"/>
      <c r="AJ71" s="41"/>
      <c r="AK71" s="42"/>
      <c r="AL71" s="51"/>
      <c r="AM71" s="52"/>
      <c r="AY71" s="51"/>
      <c r="AZ71" s="52"/>
      <c r="BL71" s="51"/>
      <c r="BM71" s="52"/>
    </row>
  </sheetData>
  <mergeCells count="21">
    <mergeCell ref="F63:I63"/>
    <mergeCell ref="S63:V63"/>
    <mergeCell ref="AF63:AI63"/>
    <mergeCell ref="F33:I33"/>
    <mergeCell ref="S33:V33"/>
    <mergeCell ref="AF33:AI33"/>
    <mergeCell ref="AS33:AV33"/>
    <mergeCell ref="BF33:BI33"/>
    <mergeCell ref="F48:I48"/>
    <mergeCell ref="S48:V48"/>
    <mergeCell ref="AF48:AI48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7"/>
  <sheetViews>
    <sheetView showGridLines="0" tabSelected="1" workbookViewId="0">
      <selection activeCell="H24" sqref="H24"/>
    </sheetView>
  </sheetViews>
  <sheetFormatPr defaultRowHeight="15" x14ac:dyDescent="0.25"/>
  <cols>
    <col min="1" max="1" width="24.1406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45</v>
      </c>
    </row>
    <row r="2" spans="1:9" x14ac:dyDescent="0.25">
      <c r="A2" s="57"/>
      <c r="B2" s="55" t="s">
        <v>32</v>
      </c>
      <c r="C2" s="53" t="s">
        <v>32</v>
      </c>
      <c r="D2" s="53" t="s">
        <v>33</v>
      </c>
      <c r="E2" s="53" t="s">
        <v>33</v>
      </c>
      <c r="F2" s="53" t="s">
        <v>40</v>
      </c>
      <c r="G2" s="54" t="s">
        <v>40</v>
      </c>
      <c r="H2" s="55" t="s">
        <v>40</v>
      </c>
      <c r="I2" s="54" t="s">
        <v>40</v>
      </c>
    </row>
    <row r="3" spans="1:9" x14ac:dyDescent="0.25">
      <c r="A3" s="58"/>
      <c r="B3" s="46" t="s">
        <v>85</v>
      </c>
      <c r="C3" s="23" t="s">
        <v>86</v>
      </c>
      <c r="D3" s="23" t="s">
        <v>85</v>
      </c>
      <c r="E3" s="23" t="s">
        <v>86</v>
      </c>
      <c r="F3" s="23" t="s">
        <v>35</v>
      </c>
      <c r="G3" s="34" t="s">
        <v>36</v>
      </c>
      <c r="H3" s="46" t="s">
        <v>41</v>
      </c>
      <c r="I3" s="34" t="s">
        <v>42</v>
      </c>
    </row>
    <row r="4" spans="1:9" x14ac:dyDescent="0.25">
      <c r="A4" s="59"/>
      <c r="B4" s="61" t="s">
        <v>37</v>
      </c>
      <c r="C4" s="10" t="s">
        <v>37</v>
      </c>
      <c r="D4" s="10" t="s">
        <v>38</v>
      </c>
      <c r="E4" s="10" t="s">
        <v>38</v>
      </c>
      <c r="F4" s="9" t="s">
        <v>39</v>
      </c>
      <c r="G4" s="35" t="s">
        <v>39</v>
      </c>
      <c r="H4" s="56" t="s">
        <v>37</v>
      </c>
      <c r="I4" s="35" t="s">
        <v>43</v>
      </c>
    </row>
    <row r="5" spans="1:9" x14ac:dyDescent="0.25">
      <c r="A5" s="86" t="str">
        <f>'Scenario 0'!H$2</f>
        <v>DOE SNOPR (GTI Scenario 0)</v>
      </c>
      <c r="B5" s="91">
        <f>'Scenario 0'!F$9</f>
        <v>36.316055194350518</v>
      </c>
      <c r="C5" s="92">
        <f>'Scenario 0'!G$9</f>
        <v>27.210302439826613</v>
      </c>
      <c r="D5" s="93">
        <f>'Scenario 0'!H$9</f>
        <v>305.8832345721774</v>
      </c>
      <c r="E5" s="93">
        <f>'Scenario 0'!I$9</f>
        <v>1071.8367741199927</v>
      </c>
      <c r="F5" s="94">
        <f>'Scenario 0'!J$9</f>
        <v>-0.25073628470364356</v>
      </c>
      <c r="G5" s="95">
        <f>'Scenario 0'!K$9</f>
        <v>2.5040716619173775</v>
      </c>
      <c r="H5" s="96">
        <f>'Scenario 0'!L$9</f>
        <v>-2.0062421498200296</v>
      </c>
      <c r="I5" s="97">
        <f>'Scenario 0'!M$9</f>
        <v>-288.11697077914005</v>
      </c>
    </row>
    <row r="6" spans="1:9" s="77" customFormat="1" x14ac:dyDescent="0.25">
      <c r="A6" s="69" t="str">
        <f>'Scenario Int-11'!H$2</f>
        <v>Scenario Int-11</v>
      </c>
      <c r="B6" s="70">
        <f>'Scenario Int-11'!F$9</f>
        <v>29.872731247561898</v>
      </c>
      <c r="C6" s="71">
        <f>'Scenario Int-11'!G$9</f>
        <v>21.648788173817817</v>
      </c>
      <c r="D6" s="72">
        <f>'Scenario Int-11'!H$9</f>
        <v>269.13544341162356</v>
      </c>
      <c r="E6" s="72">
        <f>'Scenario Int-11'!I$9</f>
        <v>985.05070486807324</v>
      </c>
      <c r="F6" s="73">
        <f>'Scenario Int-11'!J$9</f>
        <v>-0.2752993358923379</v>
      </c>
      <c r="G6" s="74">
        <f>'Scenario Int-11'!K$9</f>
        <v>2.6600556670698632</v>
      </c>
      <c r="H6" s="75">
        <f>'Scenario Int-11'!L$9</f>
        <v>-1.5624045566962383</v>
      </c>
      <c r="I6" s="76">
        <f>'Scenario Int-11'!M$9</f>
        <v>-227.11344227900474</v>
      </c>
    </row>
    <row r="7" spans="1:9" x14ac:dyDescent="0.25">
      <c r="A7" s="60" t="str">
        <f>'Scenario Int-12'!H$2</f>
        <v>Scenario Int-12</v>
      </c>
      <c r="B7" s="63">
        <f>'Scenario Int-12'!F$9</f>
        <v>29.862149135821507</v>
      </c>
      <c r="C7" s="68">
        <f>'Scenario Int-12'!G$9</f>
        <v>21.934706650350279</v>
      </c>
      <c r="D7" s="62">
        <f>'Scenario Int-12'!H$9</f>
        <v>269.11352560105718</v>
      </c>
      <c r="E7" s="62">
        <f>'Scenario Int-12'!I$9</f>
        <v>936.87825985396591</v>
      </c>
      <c r="F7" s="66">
        <f>'Scenario Int-12'!J$9</f>
        <v>-0.26546791556813198</v>
      </c>
      <c r="G7" s="67">
        <f>'Scenario Int-12'!K$9</f>
        <v>2.4813495819709388</v>
      </c>
      <c r="H7" s="89">
        <f>'Scenario Int-12'!L$9</f>
        <v>-1.7370368253524688</v>
      </c>
      <c r="I7" s="90">
        <f>'Scenario Int-12'!M$9</f>
        <v>-249.56148880983153</v>
      </c>
    </row>
    <row r="8" spans="1:9" s="77" customFormat="1" x14ac:dyDescent="0.25">
      <c r="A8" s="69" t="str">
        <f>'Scenario Int-13'!H$2</f>
        <v>Scenario Int-13</v>
      </c>
      <c r="B8" s="70">
        <f>'Scenario Int-13'!F$9</f>
        <v>31.173691380051498</v>
      </c>
      <c r="C8" s="71">
        <f>'Scenario Int-13'!G$9</f>
        <v>22.872648660203687</v>
      </c>
      <c r="D8" s="72">
        <f>'Scenario Int-13'!H$9</f>
        <v>272.2118470527675</v>
      </c>
      <c r="E8" s="72">
        <f>'Scenario Int-13'!I$9</f>
        <v>981.40149903072779</v>
      </c>
      <c r="F8" s="73">
        <f>'Scenario Int-13'!J$9</f>
        <v>-0.26628359852050659</v>
      </c>
      <c r="G8" s="74">
        <f>'Scenario Int-13'!K$9</f>
        <v>2.6052857715648425</v>
      </c>
      <c r="H8" s="75">
        <f>'Scenario Int-13'!L$9</f>
        <v>-1.7159777959608808</v>
      </c>
      <c r="I8" s="76">
        <f>'Scenario Int-13'!M$9</f>
        <v>-247.67059109505351</v>
      </c>
    </row>
    <row r="9" spans="1:9" x14ac:dyDescent="0.25">
      <c r="A9" s="60" t="str">
        <f>'Scenario Int-14'!H$2</f>
        <v>Scenario Int-14</v>
      </c>
      <c r="B9" s="63">
        <f>'Scenario Int-14'!F$9</f>
        <v>31.153864173136768</v>
      </c>
      <c r="C9" s="68">
        <f>'Scenario Int-14'!G$9</f>
        <v>23.144662947580887</v>
      </c>
      <c r="D9" s="62">
        <f>'Scenario Int-14'!H$9</f>
        <v>272.17607064833811</v>
      </c>
      <c r="E9" s="62">
        <f>'Scenario Int-14'!I$9</f>
        <v>933.90913547500202</v>
      </c>
      <c r="F9" s="66">
        <f>'Scenario Int-14'!J$9</f>
        <v>-0.25708532274022122</v>
      </c>
      <c r="G9" s="67">
        <f>'Scenario Int-14'!K$9</f>
        <v>2.4312683449738248</v>
      </c>
      <c r="H9" s="89">
        <f>'Scenario Int-14'!L$9</f>
        <v>-1.8885139806084226</v>
      </c>
      <c r="I9" s="90">
        <f>'Scenario Int-14'!M$9</f>
        <v>-269.8518550534277</v>
      </c>
    </row>
    <row r="10" spans="1:9" s="77" customFormat="1" x14ac:dyDescent="0.25">
      <c r="A10" s="69" t="str">
        <f>'Scenario 2'!H$2</f>
        <v>Scenario 2</v>
      </c>
      <c r="B10" s="70">
        <f>'Scenario 2'!F$9</f>
        <v>36.31570832925015</v>
      </c>
      <c r="C10" s="71">
        <f>'Scenario 2'!G$9</f>
        <v>26.991896252318917</v>
      </c>
      <c r="D10" s="72">
        <f>'Scenario 2'!H$9</f>
        <v>305.88178633819916</v>
      </c>
      <c r="E10" s="72">
        <f>'Scenario 2'!I$9</f>
        <v>1113.5230971926233</v>
      </c>
      <c r="F10" s="73">
        <f>'Scenario 2'!J$9</f>
        <v>-0.25674322506388936</v>
      </c>
      <c r="G10" s="74">
        <f>'Scenario 2'!K$9</f>
        <v>2.6403707148533941</v>
      </c>
      <c r="H10" s="75">
        <f>'Scenario 2'!L$9</f>
        <v>-1.8129259399260373</v>
      </c>
      <c r="I10" s="76">
        <f>'Scenario 2'!M$9</f>
        <v>-263.00108160313403</v>
      </c>
    </row>
    <row r="11" spans="1:9" x14ac:dyDescent="0.25">
      <c r="A11" s="60" t="str">
        <f>'Scenario 7'!H$2</f>
        <v>Scenario 7</v>
      </c>
      <c r="B11" s="63">
        <f>'Scenario 7'!F$9</f>
        <v>36.894740725579524</v>
      </c>
      <c r="C11" s="68">
        <f>'Scenario 7'!G$9</f>
        <v>28.31658031769307</v>
      </c>
      <c r="D11" s="62">
        <f>'Scenario 7'!H$9</f>
        <v>309.16619398151477</v>
      </c>
      <c r="E11" s="62">
        <f>'Scenario 7'!I$9</f>
        <v>973.60064588231603</v>
      </c>
      <c r="F11" s="66">
        <f>'Scenario 7'!J$9</f>
        <v>-0.23250360997764438</v>
      </c>
      <c r="G11" s="67">
        <f>'Scenario 7'!K$9</f>
        <v>2.1491174159246151</v>
      </c>
      <c r="H11" s="89">
        <f>'Scenario 7'!L$9</f>
        <v>-2.4807504313485715</v>
      </c>
      <c r="I11" s="90">
        <f>'Scenario 7'!M$9</f>
        <v>-349.78417262254982</v>
      </c>
    </row>
    <row r="12" spans="1:9" s="77" customFormat="1" x14ac:dyDescent="0.25">
      <c r="A12" s="69" t="str">
        <f>'Scenario 24'!H$2</f>
        <v>Scenario 24</v>
      </c>
      <c r="B12" s="70">
        <f>'Scenario 24'!F$9</f>
        <v>31.892874714374791</v>
      </c>
      <c r="C12" s="71">
        <f>'Scenario 24'!G$9</f>
        <v>22.56845318013287</v>
      </c>
      <c r="D12" s="72">
        <f>'Scenario 24'!H$9</f>
        <v>277.90644053418191</v>
      </c>
      <c r="E12" s="72">
        <f>'Scenario 24'!I$9</f>
        <v>1101.0303509047221</v>
      </c>
      <c r="F12" s="73">
        <f>'Scenario 24'!J$9</f>
        <v>-0.29236691950002258</v>
      </c>
      <c r="G12" s="74">
        <f>'Scenario 24'!K$9</f>
        <v>2.9618741789084146</v>
      </c>
      <c r="H12" s="75">
        <f>'Scenario 24'!L$9</f>
        <v>-1.6535189931425389</v>
      </c>
      <c r="I12" s="76">
        <f>'Scenario 24'!M$9</f>
        <v>-241.85783485140337</v>
      </c>
    </row>
    <row r="13" spans="1:9" x14ac:dyDescent="0.25">
      <c r="A13" s="60" t="str">
        <f>'Scenario 28'!H$2</f>
        <v>Scenario 28</v>
      </c>
      <c r="B13" s="63">
        <f>'Scenario 28'!F$9</f>
        <v>37.915996297382783</v>
      </c>
      <c r="C13" s="68">
        <f>'Scenario 28'!G$9</f>
        <v>28.211442078336582</v>
      </c>
      <c r="D13" s="62">
        <f>'Scenario 28'!H$9</f>
        <v>310.93902004811946</v>
      </c>
      <c r="E13" s="62">
        <f>'Scenario 28'!I$9</f>
        <v>1144.921629037686</v>
      </c>
      <c r="F13" s="66">
        <f>'Scenario 28'!J$9</f>
        <v>-0.25594881228839222</v>
      </c>
      <c r="G13" s="67">
        <f>'Scenario 28'!K$9</f>
        <v>2.6821420124772479</v>
      </c>
      <c r="H13" s="89">
        <f>'Scenario 28'!L$9</f>
        <v>-1.9555978778642515</v>
      </c>
      <c r="I13" s="90">
        <f>'Scenario 28'!M$9</f>
        <v>-282.84572023149985</v>
      </c>
    </row>
    <row r="14" spans="1:9" s="77" customFormat="1" x14ac:dyDescent="0.25">
      <c r="A14" s="69" t="str">
        <f>'Scenario 29'!H$2</f>
        <v>Scenario 29</v>
      </c>
      <c r="B14" s="70">
        <f>'Scenario 29'!F$9</f>
        <v>37.303491251068593</v>
      </c>
      <c r="C14" s="71">
        <f>'Scenario 29'!G$9</f>
        <v>27.781866867594662</v>
      </c>
      <c r="D14" s="72">
        <f>'Scenario 29'!H$9</f>
        <v>307.59073799881389</v>
      </c>
      <c r="E14" s="72">
        <f>'Scenario 29'!I$9</f>
        <v>1113.9645850136853</v>
      </c>
      <c r="F14" s="73">
        <f>'Scenario 29'!J$9</f>
        <v>-0.25524754022054641</v>
      </c>
      <c r="G14" s="74">
        <f>'Scenario 29'!K$9</f>
        <v>2.6215803904276886</v>
      </c>
      <c r="H14" s="75">
        <f>'Scenario 29'!L$9</f>
        <v>-2.0416453891760149</v>
      </c>
      <c r="I14" s="76">
        <f>'Scenario 29'!M$9</f>
        <v>-293.81769057447309</v>
      </c>
    </row>
    <row r="15" spans="1:9" x14ac:dyDescent="0.25">
      <c r="A15" s="60" t="str">
        <f>'Scenario 30'!H$2</f>
        <v>Scenario 30</v>
      </c>
      <c r="B15" s="63">
        <f>'Scenario 30'!F$9</f>
        <v>37.80273800196327</v>
      </c>
      <c r="C15" s="68">
        <f>'Scenario 30'!G$9</f>
        <v>27.896168017103061</v>
      </c>
      <c r="D15" s="62">
        <f>'Scenario 30'!H$9</f>
        <v>310.12043179460852</v>
      </c>
      <c r="E15" s="62">
        <f>'Scenario 30'!I$9</f>
        <v>1189.9260030881669</v>
      </c>
      <c r="F15" s="66">
        <f>'Scenario 30'!J$9</f>
        <v>-0.2620595890262159</v>
      </c>
      <c r="G15" s="67">
        <f>'Scenario 30'!K$9</f>
        <v>2.8369803505118618</v>
      </c>
      <c r="H15" s="89">
        <f>'Scenario 30'!L$9</f>
        <v>-1.7020413439358126</v>
      </c>
      <c r="I15" s="90">
        <f>'Scenario 30'!M$9</f>
        <v>-249.70042730246473</v>
      </c>
    </row>
    <row r="16" spans="1:9" s="77" customFormat="1" x14ac:dyDescent="0.25">
      <c r="A16" s="69" t="str">
        <f>'Scenario 36'!H$2</f>
        <v>Scenario 36</v>
      </c>
      <c r="B16" s="70">
        <f>'Scenario 36'!F$9</f>
        <v>32.510402547828583</v>
      </c>
      <c r="C16" s="71">
        <f>'Scenario 36'!G$9</f>
        <v>22.846108976130509</v>
      </c>
      <c r="D16" s="72">
        <f>'Scenario 36'!H$9</f>
        <v>279.72038097488883</v>
      </c>
      <c r="E16" s="72">
        <f>'Scenario 36'!I$9</f>
        <v>1143.1741216131711</v>
      </c>
      <c r="F16" s="73">
        <f>'Scenario 36'!J$9</f>
        <v>-0.29726773015130098</v>
      </c>
      <c r="G16" s="74">
        <f>'Scenario 36'!K$9</f>
        <v>3.0868460053892055</v>
      </c>
      <c r="H16" s="75">
        <f>'Scenario 36'!L$9</f>
        <v>-1.6070181020089311</v>
      </c>
      <c r="I16" s="76">
        <f>'Scenario 36'!M$9</f>
        <v>-236.51069512827644</v>
      </c>
    </row>
    <row r="17" spans="1:9" s="77" customFormat="1" x14ac:dyDescent="0.25">
      <c r="A17" s="194" t="str">
        <f>'Scenario 39'!H$2</f>
        <v>Scenario 39</v>
      </c>
      <c r="B17" s="195">
        <f>'Scenario 39'!F$9</f>
        <v>32.406754381407367</v>
      </c>
      <c r="C17" s="196">
        <f>'Scenario 39'!G$9</f>
        <v>22.780849965335786</v>
      </c>
      <c r="D17" s="197">
        <f>'Scenario 39'!H$9</f>
        <v>278.87067825596404</v>
      </c>
      <c r="E17" s="197">
        <f>'Scenario 39'!I$9</f>
        <v>1140.7798549321981</v>
      </c>
      <c r="F17" s="198">
        <f>'Scenario 39'!J$9</f>
        <v>-0.29703389308230826</v>
      </c>
      <c r="G17" s="199">
        <f>'Scenario 39'!K$9</f>
        <v>3.0907128066189973</v>
      </c>
      <c r="H17" s="89">
        <f>'Scenario 39'!L$9</f>
        <v>-1.5811428358627673</v>
      </c>
      <c r="I17" s="90">
        <f>'Scenario 39'!M$9</f>
        <v>-232.98570426873493</v>
      </c>
    </row>
    <row r="18" spans="1:9" x14ac:dyDescent="0.25">
      <c r="A18" s="69" t="str">
        <f>'Scenario F1'!H$2</f>
        <v>Scenario F1</v>
      </c>
      <c r="B18" s="70">
        <f>'Scenario F1'!F$9</f>
        <v>36.371075338766936</v>
      </c>
      <c r="C18" s="71">
        <f>'Scenario F1'!G$9</f>
        <v>27.7612131753658</v>
      </c>
      <c r="D18" s="72">
        <f>'Scenario F1'!H$9</f>
        <v>297.96011307935152</v>
      </c>
      <c r="E18" s="72">
        <f>'Scenario F1'!I$9</f>
        <v>986.54477298138897</v>
      </c>
      <c r="F18" s="73">
        <f>'Scenario F1'!J$9</f>
        <v>-0.23672278268396751</v>
      </c>
      <c r="G18" s="74">
        <f>'Scenario F1'!K$9</f>
        <v>2.3109961020811411</v>
      </c>
      <c r="H18" s="75">
        <f>'Scenario F1'!L$9</f>
        <v>-2.2656215559496804</v>
      </c>
      <c r="I18" s="76">
        <f>'Scenario F1'!M$9</f>
        <v>-321.32473543031267</v>
      </c>
    </row>
    <row r="19" spans="1:9" s="77" customFormat="1" x14ac:dyDescent="0.25">
      <c r="A19" s="194" t="str">
        <f>'Scenario I2, I6'!H$2</f>
        <v>Scenario I2, I6</v>
      </c>
      <c r="B19" s="195">
        <f>'Scenario I2, I6'!F$9</f>
        <v>36.31570832925015</v>
      </c>
      <c r="C19" s="196">
        <f>'Scenario I2, I6'!G$9</f>
        <v>27.074641399847884</v>
      </c>
      <c r="D19" s="197">
        <f>'Scenario I2, I6'!H$9</f>
        <v>305.88178633819916</v>
      </c>
      <c r="E19" s="197">
        <f>'Scenario I2, I6'!I$9</f>
        <v>1092.8399711862894</v>
      </c>
      <c r="F19" s="198">
        <f>'Scenario I2, I6'!J$9</f>
        <v>-0.25446473040315543</v>
      </c>
      <c r="G19" s="199">
        <f>'Scenario I2, I6'!K$9</f>
        <v>2.5727526776569412</v>
      </c>
      <c r="H19" s="89">
        <f>'Scenario I2, I6'!L$9</f>
        <v>-1.9365721054803551</v>
      </c>
      <c r="I19" s="90">
        <f>'Scenario I2, I6'!M$9</f>
        <v>-279.20238392146189</v>
      </c>
    </row>
    <row r="20" spans="1:9" x14ac:dyDescent="0.25">
      <c r="A20" s="69" t="str">
        <f>'Scenario I2, I6, I13'!H$2</f>
        <v>Scenario I2, I6, I13</v>
      </c>
      <c r="B20" s="70">
        <f>'Scenario I2, I6, I13'!F$9</f>
        <v>34.07558308558562</v>
      </c>
      <c r="C20" s="71">
        <f>'Scenario I2, I6, I13'!G$9</f>
        <v>25.139666586052314</v>
      </c>
      <c r="D20" s="72">
        <f>'Scenario I2, I6, I13'!H$9</f>
        <v>297.32507370017214</v>
      </c>
      <c r="E20" s="72">
        <f>'Scenario I2, I6, I13'!I$9</f>
        <v>1092.7326864940646</v>
      </c>
      <c r="F20" s="73">
        <f>'Scenario I2, I6, I13'!J$9</f>
        <v>-0.26223810982454782</v>
      </c>
      <c r="G20" s="74">
        <f>'Scenario I2, I6, I13'!K$9</f>
        <v>2.6752120259995142</v>
      </c>
      <c r="H20" s="75">
        <f>'Scenario I2, I6, I13'!L$9</f>
        <v>-1.5166013247780921</v>
      </c>
      <c r="I20" s="76">
        <f>'Scenario I2, I6, I13'!M$9</f>
        <v>-222.75772524585182</v>
      </c>
    </row>
    <row r="21" spans="1:9" s="77" customFormat="1" x14ac:dyDescent="0.25">
      <c r="A21" s="194" t="str">
        <f>'Scenario I17'!H$2</f>
        <v>Scenario I17</v>
      </c>
      <c r="B21" s="195">
        <f>'Scenario I17'!F$9</f>
        <v>36.31570832925015</v>
      </c>
      <c r="C21" s="196">
        <f>'Scenario I17'!G$9</f>
        <v>27.675780579806265</v>
      </c>
      <c r="D21" s="197">
        <f>'Scenario I17'!H$9</f>
        <v>305.88178633819916</v>
      </c>
      <c r="E21" s="197">
        <f>'Scenario I17'!I$9</f>
        <v>997.98212133752861</v>
      </c>
      <c r="F21" s="198">
        <f>'Scenario I17'!J$9</f>
        <v>-0.23791158556268432</v>
      </c>
      <c r="G21" s="199">
        <f>'Scenario I17'!K$9</f>
        <v>2.2626399017890737</v>
      </c>
      <c r="H21" s="89">
        <f>'Scenario I17'!L$9</f>
        <v>-2.2620452385880618</v>
      </c>
      <c r="I21" s="90">
        <f>'Scenario I17'!M$9</f>
        <v>-320.92297975017061</v>
      </c>
    </row>
    <row r="22" spans="1:9" x14ac:dyDescent="0.25">
      <c r="A22" s="69" t="str">
        <f>'Scenario 0.55'!H$2</f>
        <v>DOE SNOPR (GTI Scenario 0.55)</v>
      </c>
      <c r="B22" s="70">
        <f>'Scenario 0.55'!F$9</f>
        <v>40.592804485126038</v>
      </c>
      <c r="C22" s="71">
        <f>'Scenario 0.55'!G$9</f>
        <v>31.292596678481459</v>
      </c>
      <c r="D22" s="72">
        <f>'Scenario 0.55'!H$9</f>
        <v>329.52735455181983</v>
      </c>
      <c r="E22" s="72">
        <f>'Scenario 0.55'!I$9</f>
        <v>1097.7540650346348</v>
      </c>
      <c r="F22" s="73">
        <f>'Scenario 0.55'!J$9</f>
        <v>-0.22910976279188469</v>
      </c>
      <c r="G22" s="74">
        <f>'Scenario 0.55'!K$9</f>
        <v>2.3312987522011848</v>
      </c>
      <c r="H22" s="75">
        <f>'Scenario 0.55'!L$9</f>
        <v>-2.1946963328848899</v>
      </c>
      <c r="I22" s="76">
        <f>'Scenario 0.55'!M$9</f>
        <v>-313.58443682062057</v>
      </c>
    </row>
    <row r="23" spans="1:9" x14ac:dyDescent="0.25">
      <c r="A23" s="194" t="str">
        <f>'Scenario 39.55'!H$2</f>
        <v>Scenario 39.55</v>
      </c>
      <c r="B23" s="195">
        <f>'Scenario 39.55'!F$9</f>
        <v>32.427011821519422</v>
      </c>
      <c r="C23" s="196">
        <f>'Scenario 39.55'!G$9</f>
        <v>24.523520206799638</v>
      </c>
      <c r="D23" s="197">
        <f>'Scenario 39.55'!H$9</f>
        <v>278.84972121575305</v>
      </c>
      <c r="E23" s="197">
        <f>'Scenario 39.55'!I$9</f>
        <v>995.19349314433748</v>
      </c>
      <c r="F23" s="198">
        <f>'Scenario 39.55'!J$9</f>
        <v>-0.2437317276787995</v>
      </c>
      <c r="G23" s="199">
        <f>'Scenario 39.55'!K$9</f>
        <v>2.5689241101099438</v>
      </c>
      <c r="H23" s="89">
        <f>'Scenario 39.55'!L$9</f>
        <v>-1.2086821890609132</v>
      </c>
      <c r="I23" s="90">
        <f>'Scenario 39.55'!M$9</f>
        <v>-179.4194185409475</v>
      </c>
    </row>
    <row r="24" spans="1:9" s="77" customFormat="1" x14ac:dyDescent="0.25">
      <c r="A24" s="69" t="str">
        <f>'Scenario Int-11.55'!H$2</f>
        <v>Scenario Int-11.55</v>
      </c>
      <c r="B24" s="70">
        <f>'Scenario Int-11.55'!F$9</f>
        <v>33.974580161706882</v>
      </c>
      <c r="C24" s="71">
        <f>'Scenario Int-11.55'!G$9</f>
        <v>26.384347571275093</v>
      </c>
      <c r="D24" s="72">
        <f>'Scenario Int-11.55'!H$9</f>
        <v>290.60233669022648</v>
      </c>
      <c r="E24" s="72">
        <f>'Scenario Int-11.55'!I$9</f>
        <v>908.82701078136256</v>
      </c>
      <c r="F24" s="73">
        <f>'Scenario Int-11.55'!J$9</f>
        <v>-0.22340916515538939</v>
      </c>
      <c r="G24" s="74">
        <f>'Scenario Int-11.55'!K$9</f>
        <v>2.1273905816873913</v>
      </c>
      <c r="H24" s="75">
        <f>'Scenario Int-11.55'!L$9</f>
        <v>-1.8816620310270631</v>
      </c>
      <c r="I24" s="76">
        <f>'Scenario Int-11.55'!M$9</f>
        <v>-267.93087274488903</v>
      </c>
    </row>
    <row r="25" spans="1:9" x14ac:dyDescent="0.25">
      <c r="A25" s="194" t="str">
        <f>'Scenario Int-12.55'!H$2</f>
        <v>Scenario Int-12.55</v>
      </c>
      <c r="B25" s="195">
        <f>'Scenario Int-12.55'!F$9</f>
        <v>33.978172823962829</v>
      </c>
      <c r="C25" s="196">
        <f>'Scenario Int-12.55'!G$9</f>
        <v>26.679440862498154</v>
      </c>
      <c r="D25" s="197">
        <f>'Scenario Int-12.55'!H$9</f>
        <v>290.65030608548886</v>
      </c>
      <c r="E25" s="197">
        <f>'Scenario Int-12.55'!I$9</f>
        <v>861.27852995592411</v>
      </c>
      <c r="F25" s="198">
        <f>'Scenario Int-12.55'!J$9</f>
        <v>-0.21480648766131721</v>
      </c>
      <c r="G25" s="199">
        <f>'Scenario Int-12.55'!K$9</f>
        <v>1.9632810009929822</v>
      </c>
      <c r="H25" s="89">
        <f>'Scenario Int-12.55'!L$9</f>
        <v>-2.0560157729707775</v>
      </c>
      <c r="I25" s="90">
        <f>'Scenario Int-12.55'!M$9</f>
        <v>-290.35405211939212</v>
      </c>
    </row>
    <row r="26" spans="1:9" s="77" customFormat="1" x14ac:dyDescent="0.25">
      <c r="A26" s="69" t="str">
        <f>'Scenario Int-13.55'!H$2</f>
        <v>Scenario Int-13.55</v>
      </c>
      <c r="B26" s="70">
        <f>'Scenario Int-13.55'!F$9</f>
        <v>35.261192037263541</v>
      </c>
      <c r="C26" s="71">
        <f>'Scenario Int-13.55'!G$9</f>
        <v>27.642945513999095</v>
      </c>
      <c r="D26" s="72">
        <f>'Scenario Int-13.55'!H$9</f>
        <v>292.97049112124932</v>
      </c>
      <c r="E26" s="72">
        <f>'Scenario Int-13.55'!I$9</f>
        <v>892.13571220695508</v>
      </c>
      <c r="F26" s="73">
        <f>'Scenario Int-13.55'!J$9</f>
        <v>-0.21605187128142431</v>
      </c>
      <c r="G26" s="74">
        <f>'Scenario Int-13.55'!K$9</f>
        <v>2.0451384669923431</v>
      </c>
      <c r="H26" s="75">
        <f>'Scenario Int-13.55'!L$9</f>
        <v>-2.1092487894078458</v>
      </c>
      <c r="I26" s="76">
        <f>'Scenario Int-13.55'!M$9</f>
        <v>-298.18705472293664</v>
      </c>
    </row>
    <row r="27" spans="1:9" x14ac:dyDescent="0.25">
      <c r="A27" s="200" t="str">
        <f>'Scenario Int-14.55'!H$2</f>
        <v>Scenario Int-14.55</v>
      </c>
      <c r="B27" s="201">
        <f>'Scenario Int-14.55'!F$9</f>
        <v>35.235258408829687</v>
      </c>
      <c r="C27" s="202">
        <f>'Scenario Int-14.55'!G$9</f>
        <v>27.89411814696615</v>
      </c>
      <c r="D27" s="203">
        <f>'Scenario Int-14.55'!H$9</f>
        <v>292.92719140051844</v>
      </c>
      <c r="E27" s="203">
        <f>'Scenario Int-14.55'!I$9</f>
        <v>847.22609034214588</v>
      </c>
      <c r="F27" s="204">
        <f>'Scenario Int-14.55'!J$9</f>
        <v>-0.20834642892881133</v>
      </c>
      <c r="G27" s="205">
        <f>'Scenario Int-14.55'!K$9</f>
        <v>1.8922753339881522</v>
      </c>
      <c r="H27" s="189">
        <f>'Scenario Int-14.55'!L$9</f>
        <v>-2.2710661869761619</v>
      </c>
      <c r="I27" s="190">
        <f>'Scenario Int-14.55'!M$9</f>
        <v>-318.98210848539213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"/>
  <sheetViews>
    <sheetView showGridLines="0" workbookViewId="0">
      <selection activeCell="I14" sqref="A5:I14"/>
    </sheetView>
  </sheetViews>
  <sheetFormatPr defaultRowHeight="15" x14ac:dyDescent="0.25"/>
  <cols>
    <col min="1" max="1" width="24.425781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46</v>
      </c>
    </row>
    <row r="2" spans="1:9" x14ac:dyDescent="0.25">
      <c r="A2" s="57"/>
      <c r="B2" s="55" t="s">
        <v>32</v>
      </c>
      <c r="C2" s="53" t="s">
        <v>32</v>
      </c>
      <c r="D2" s="53" t="s">
        <v>33</v>
      </c>
      <c r="E2" s="53" t="s">
        <v>33</v>
      </c>
      <c r="F2" s="53" t="s">
        <v>40</v>
      </c>
      <c r="G2" s="54" t="s">
        <v>40</v>
      </c>
      <c r="H2" s="55" t="s">
        <v>40</v>
      </c>
      <c r="I2" s="54" t="s">
        <v>40</v>
      </c>
    </row>
    <row r="3" spans="1:9" x14ac:dyDescent="0.25">
      <c r="A3" s="58"/>
      <c r="B3" s="46" t="s">
        <v>85</v>
      </c>
      <c r="C3" s="23" t="s">
        <v>86</v>
      </c>
      <c r="D3" s="23" t="s">
        <v>85</v>
      </c>
      <c r="E3" s="23" t="s">
        <v>86</v>
      </c>
      <c r="F3" s="23" t="s">
        <v>35</v>
      </c>
      <c r="G3" s="34" t="s">
        <v>36</v>
      </c>
      <c r="H3" s="46" t="s">
        <v>41</v>
      </c>
      <c r="I3" s="34" t="s">
        <v>42</v>
      </c>
    </row>
    <row r="4" spans="1:9" x14ac:dyDescent="0.25">
      <c r="A4" s="59"/>
      <c r="B4" s="61" t="s">
        <v>37</v>
      </c>
      <c r="C4" s="10" t="s">
        <v>37</v>
      </c>
      <c r="D4" s="10" t="s">
        <v>38</v>
      </c>
      <c r="E4" s="10" t="s">
        <v>38</v>
      </c>
      <c r="F4" s="9" t="s">
        <v>39</v>
      </c>
      <c r="G4" s="35" t="s">
        <v>39</v>
      </c>
      <c r="H4" s="56" t="s">
        <v>37</v>
      </c>
      <c r="I4" s="35" t="s">
        <v>43</v>
      </c>
    </row>
    <row r="5" spans="1:9" x14ac:dyDescent="0.25">
      <c r="A5" s="86" t="str">
        <f>'Scenario 0'!H$2</f>
        <v>DOE SNOPR (GTI Scenario 0)</v>
      </c>
      <c r="B5" s="91">
        <f>'Scenario 0'!F$10</f>
        <v>37.118405428234603</v>
      </c>
      <c r="C5" s="92">
        <f>'Scenario 0'!G$10</f>
        <v>29.109354381606824</v>
      </c>
      <c r="D5" s="93">
        <f>'Scenario 0'!H$10</f>
        <v>311.42962468660221</v>
      </c>
      <c r="E5" s="93">
        <f>'Scenario 0'!I$10</f>
        <v>926.17189537953288</v>
      </c>
      <c r="F5" s="94">
        <f>'Scenario 0'!J$10</f>
        <v>-0.21577034234707693</v>
      </c>
      <c r="G5" s="95">
        <f>'Scenario 0'!K$10</f>
        <v>1.9739363951376108</v>
      </c>
      <c r="H5" s="87">
        <f>'Scenario 0'!L$10</f>
        <v>-2.3741779655120849</v>
      </c>
      <c r="I5" s="88">
        <f>'Scenario 0'!M$10</f>
        <v>-334.27295382599834</v>
      </c>
    </row>
    <row r="6" spans="1:9" s="77" customFormat="1" x14ac:dyDescent="0.25">
      <c r="A6" s="69" t="str">
        <f>'Scenario Int-11'!H$2</f>
        <v>Scenario Int-11</v>
      </c>
      <c r="B6" s="70">
        <f>'Scenario Int-11'!F$10</f>
        <v>33.022748148851335</v>
      </c>
      <c r="C6" s="71">
        <f>'Scenario Int-11'!G$10</f>
        <v>25.288696142022197</v>
      </c>
      <c r="D6" s="72">
        <f>'Scenario Int-11'!H$10</f>
        <v>285.452628800713</v>
      </c>
      <c r="E6" s="72">
        <f>'Scenario Int-11'!I$10</f>
        <v>957.61887728401416</v>
      </c>
      <c r="F6" s="73">
        <f>'Scenario Int-11'!J$10</f>
        <v>-0.23420376680849198</v>
      </c>
      <c r="G6" s="74">
        <f>'Scenario Int-11'!K$10</f>
        <v>2.3547383371710686</v>
      </c>
      <c r="H6" s="75">
        <f>'Scenario Int-11'!L$10</f>
        <v>-1.4807348978513319</v>
      </c>
      <c r="I6" s="76">
        <f>'Scenario Int-11'!M$10</f>
        <v>-215.0968518338841</v>
      </c>
    </row>
    <row r="7" spans="1:9" x14ac:dyDescent="0.25">
      <c r="A7" s="60" t="str">
        <f>'Scenario Int-12'!H$2</f>
        <v>Scenario Int-12</v>
      </c>
      <c r="B7" s="63">
        <f>'Scenario Int-12'!F$10</f>
        <v>33.107361124869747</v>
      </c>
      <c r="C7" s="68">
        <f>'Scenario Int-12'!G$10</f>
        <v>25.798750678836626</v>
      </c>
      <c r="D7" s="62">
        <f>'Scenario Int-12'!H$10</f>
        <v>285.7704458813181</v>
      </c>
      <c r="E7" s="62">
        <f>'Scenario Int-12'!I$10</f>
        <v>885.07584515416931</v>
      </c>
      <c r="F7" s="66">
        <f>'Scenario Int-12'!J$10</f>
        <v>-0.22075484719146052</v>
      </c>
      <c r="G7" s="67">
        <f>'Scenario Int-12'!K$10</f>
        <v>2.097156679112107</v>
      </c>
      <c r="H7" s="64">
        <f>'Scenario Int-12'!L$10</f>
        <v>-1.7702961931992567</v>
      </c>
      <c r="I7" s="65">
        <f>'Scenario Int-12'!M$10</f>
        <v>-252.47831100408064</v>
      </c>
    </row>
    <row r="8" spans="1:9" s="77" customFormat="1" x14ac:dyDescent="0.25">
      <c r="A8" s="69" t="str">
        <f>'Scenario Int-13'!H$2</f>
        <v>Scenario Int-13</v>
      </c>
      <c r="B8" s="70">
        <f>'Scenario Int-13'!F$10</f>
        <v>33.85653110541471</v>
      </c>
      <c r="C8" s="71">
        <f>'Scenario Int-13'!G$10</f>
        <v>26.120118410817916</v>
      </c>
      <c r="D8" s="72">
        <f>'Scenario Int-13'!H$10</f>
        <v>287.47219525975856</v>
      </c>
      <c r="E8" s="72">
        <f>'Scenario Int-13'!I$10</f>
        <v>944.32791674309533</v>
      </c>
      <c r="F8" s="73">
        <f>'Scenario Int-13'!J$10</f>
        <v>-0.22850576955178675</v>
      </c>
      <c r="G8" s="74">
        <f>'Scenario Int-13'!K$10</f>
        <v>2.2849365340874268</v>
      </c>
      <c r="H8" s="75">
        <f>'Scenario Int-13'!L$10</f>
        <v>-1.6416002821589828</v>
      </c>
      <c r="I8" s="76">
        <f>'Scenario Int-13'!M$10</f>
        <v>-236.44072966348051</v>
      </c>
    </row>
    <row r="9" spans="1:9" x14ac:dyDescent="0.25">
      <c r="A9" s="60" t="str">
        <f>'Scenario Int-14'!H$2</f>
        <v>Scenario Int-14</v>
      </c>
      <c r="B9" s="63">
        <f>'Scenario Int-14'!F$10</f>
        <v>33.834177093235716</v>
      </c>
      <c r="C9" s="68">
        <f>'Scenario Int-14'!G$10</f>
        <v>26.473449894794506</v>
      </c>
      <c r="D9" s="62">
        <f>'Scenario Int-14'!H$10</f>
        <v>287.38475741349595</v>
      </c>
      <c r="E9" s="62">
        <f>'Scenario Int-14'!I$10</f>
        <v>876.67466896634448</v>
      </c>
      <c r="F9" s="66">
        <f>'Scenario Int-14'!J$10</f>
        <v>-0.21755301386989551</v>
      </c>
      <c r="G9" s="67">
        <f>'Scenario Int-14'!K$10</f>
        <v>2.0505259807671856</v>
      </c>
      <c r="H9" s="64">
        <f>'Scenario Int-14'!L$10</f>
        <v>-1.9306514195189335</v>
      </c>
      <c r="I9" s="65">
        <f>'Scenario Int-14'!M$10</f>
        <v>-273.87471346728148</v>
      </c>
    </row>
    <row r="10" spans="1:9" s="77" customFormat="1" x14ac:dyDescent="0.25">
      <c r="A10" s="69" t="str">
        <f>'Scenario 0.55'!H$2</f>
        <v>DOE SNOPR (GTI Scenario 0.55)</v>
      </c>
      <c r="B10" s="70">
        <f>'Scenario 0.55'!F$10</f>
        <v>40.54474085154434</v>
      </c>
      <c r="C10" s="71">
        <f>'Scenario 0.55'!G$10</f>
        <v>32.654423212702866</v>
      </c>
      <c r="D10" s="72">
        <f>'Scenario 0.55'!H$10</f>
        <v>330.11867866125897</v>
      </c>
      <c r="E10" s="72">
        <f>'Scenario 0.55'!I$10</f>
        <v>915.02131571321604</v>
      </c>
      <c r="F10" s="73">
        <f>'Scenario 0.55'!J$10</f>
        <v>-0.19460767224366002</v>
      </c>
      <c r="G10" s="74">
        <f>'Scenario 0.55'!K$10</f>
        <v>1.7717950387537349</v>
      </c>
      <c r="H10" s="75">
        <f>'Scenario 0.55'!L$10</f>
        <v>-2.5532640838460985</v>
      </c>
      <c r="I10" s="76">
        <f>'Scenario 0.55'!M$10</f>
        <v>-357.74121645664263</v>
      </c>
    </row>
    <row r="11" spans="1:9" x14ac:dyDescent="0.25">
      <c r="A11" s="60" t="str">
        <f>'Scenario Int-11.55'!H$2</f>
        <v>Scenario Int-11.55</v>
      </c>
      <c r="B11" s="63">
        <f>'Scenario Int-11.55'!F$10</f>
        <v>36.420282825378521</v>
      </c>
      <c r="C11" s="68">
        <f>'Scenario Int-11.55'!G$10</f>
        <v>29.362552803372889</v>
      </c>
      <c r="D11" s="62">
        <f>'Scenario Int-11.55'!H$10</f>
        <v>302.91742776004753</v>
      </c>
      <c r="E11" s="62">
        <f>'Scenario Int-11.55'!I$10</f>
        <v>881.20136630837715</v>
      </c>
      <c r="F11" s="66">
        <f>'Scenario Int-11.55'!J$10</f>
        <v>-0.19378570056264466</v>
      </c>
      <c r="G11" s="67">
        <f>'Scenario Int-11.55'!K$10</f>
        <v>1.9090480954645186</v>
      </c>
      <c r="H11" s="64">
        <f>'Scenario Int-11.55'!L$10</f>
        <v>-1.7141728770088998</v>
      </c>
      <c r="I11" s="65">
        <f>'Scenario Int-11.55'!M$10</f>
        <v>-244.42771990964866</v>
      </c>
    </row>
    <row r="12" spans="1:9" s="77" customFormat="1" x14ac:dyDescent="0.25">
      <c r="A12" s="69" t="str">
        <f>'Scenario Int-12.55'!H$2</f>
        <v>Scenario Int-12.55</v>
      </c>
      <c r="B12" s="70">
        <f>'Scenario Int-12.55'!F$10</f>
        <v>36.449134029813983</v>
      </c>
      <c r="C12" s="71">
        <f>'Scenario Int-12.55'!G$10</f>
        <v>29.772141891968086</v>
      </c>
      <c r="D12" s="72">
        <f>'Scenario Int-12.55'!H$10</f>
        <v>303.08988878839443</v>
      </c>
      <c r="E12" s="72">
        <f>'Scenario Int-12.55'!I$10</f>
        <v>813.20870659592708</v>
      </c>
      <c r="F12" s="73">
        <f>'Scenario Int-12.55'!J$10</f>
        <v>-0.18318657810592634</v>
      </c>
      <c r="G12" s="74">
        <f>'Scenario Int-12.55'!K$10</f>
        <v>1.6830611533982176</v>
      </c>
      <c r="H12" s="75">
        <f>'Scenario Int-12.55'!L$10</f>
        <v>-2.0039130565808305</v>
      </c>
      <c r="I12" s="76">
        <f>'Scenario Int-12.55'!M$10</f>
        <v>-281.94089752209641</v>
      </c>
    </row>
    <row r="13" spans="1:9" x14ac:dyDescent="0.25">
      <c r="A13" s="60" t="str">
        <f>'Scenario Int-13.55'!H$2</f>
        <v>Scenario Int-13.55</v>
      </c>
      <c r="B13" s="63">
        <f>'Scenario Int-13.55'!F$10</f>
        <v>37.275861358834035</v>
      </c>
      <c r="C13" s="68">
        <f>'Scenario Int-13.55'!G$10</f>
        <v>30.105633480135157</v>
      </c>
      <c r="D13" s="62">
        <f>'Scenario Int-13.55'!H$10</f>
        <v>304.7837598468779</v>
      </c>
      <c r="E13" s="62">
        <f>'Scenario Int-13.55'!I$10</f>
        <v>874.24363579426631</v>
      </c>
      <c r="F13" s="66">
        <f>'Scenario Int-13.55'!J$10</f>
        <v>-0.19235579319482579</v>
      </c>
      <c r="G13" s="67">
        <f>'Scenario Int-13.55'!K$10</f>
        <v>1.8684062308092879</v>
      </c>
      <c r="H13" s="64">
        <f>'Scenario Int-13.55'!L$10</f>
        <v>-1.9280256198029591</v>
      </c>
      <c r="I13" s="65">
        <f>'Scenario Int-13.55'!M$10</f>
        <v>-273.06622429448646</v>
      </c>
    </row>
    <row r="14" spans="1:9" s="77" customFormat="1" x14ac:dyDescent="0.25">
      <c r="A14" s="78" t="str">
        <f>'Scenario Int-14.55'!H$2</f>
        <v>Scenario Int-14.55</v>
      </c>
      <c r="B14" s="79">
        <f>'Scenario Int-14.55'!F$10</f>
        <v>37.259998134676295</v>
      </c>
      <c r="C14" s="80">
        <f>'Scenario Int-14.55'!G$10</f>
        <v>30.482507382487256</v>
      </c>
      <c r="D14" s="81">
        <f>'Scenario Int-14.55'!H$10</f>
        <v>304.73141302429826</v>
      </c>
      <c r="E14" s="81">
        <f>'Scenario Int-14.55'!I$10</f>
        <v>803.70579825463562</v>
      </c>
      <c r="F14" s="82">
        <f>'Scenario Int-14.55'!J$10</f>
        <v>-0.1818972380967866</v>
      </c>
      <c r="G14" s="83">
        <f>'Scenario Int-14.55'!K$10</f>
        <v>1.6374235274213453</v>
      </c>
      <c r="H14" s="84">
        <f>'Scenario Int-14.55'!L$10</f>
        <v>-2.2286764296619275</v>
      </c>
      <c r="I14" s="85">
        <f>'Scenario Int-14.55'!M$10</f>
        <v>-311.99766866690402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4"/>
  <sheetViews>
    <sheetView showGridLines="0" workbookViewId="0">
      <selection activeCell="I14" sqref="A2:I14"/>
    </sheetView>
  </sheetViews>
  <sheetFormatPr defaultRowHeight="15" x14ac:dyDescent="0.25"/>
  <cols>
    <col min="1" max="1" width="22.285156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47</v>
      </c>
    </row>
    <row r="2" spans="1:9" x14ac:dyDescent="0.25">
      <c r="A2" s="57"/>
      <c r="B2" s="55" t="s">
        <v>32</v>
      </c>
      <c r="C2" s="53" t="s">
        <v>32</v>
      </c>
      <c r="D2" s="53" t="s">
        <v>33</v>
      </c>
      <c r="E2" s="53" t="s">
        <v>33</v>
      </c>
      <c r="F2" s="53" t="s">
        <v>40</v>
      </c>
      <c r="G2" s="54" t="s">
        <v>40</v>
      </c>
      <c r="H2" s="55" t="s">
        <v>40</v>
      </c>
      <c r="I2" s="54" t="s">
        <v>40</v>
      </c>
    </row>
    <row r="3" spans="1:9" x14ac:dyDescent="0.25">
      <c r="A3" s="58"/>
      <c r="B3" s="46" t="s">
        <v>85</v>
      </c>
      <c r="C3" s="23" t="s">
        <v>86</v>
      </c>
      <c r="D3" s="23" t="s">
        <v>85</v>
      </c>
      <c r="E3" s="23" t="s">
        <v>86</v>
      </c>
      <c r="F3" s="23" t="s">
        <v>35</v>
      </c>
      <c r="G3" s="34" t="s">
        <v>36</v>
      </c>
      <c r="H3" s="46" t="s">
        <v>41</v>
      </c>
      <c r="I3" s="34" t="s">
        <v>42</v>
      </c>
    </row>
    <row r="4" spans="1:9" x14ac:dyDescent="0.25">
      <c r="A4" s="59"/>
      <c r="B4" s="61" t="s">
        <v>37</v>
      </c>
      <c r="C4" s="10" t="s">
        <v>37</v>
      </c>
      <c r="D4" s="10" t="s">
        <v>38</v>
      </c>
      <c r="E4" s="10" t="s">
        <v>38</v>
      </c>
      <c r="F4" s="9" t="s">
        <v>39</v>
      </c>
      <c r="G4" s="35" t="s">
        <v>39</v>
      </c>
      <c r="H4" s="56" t="s">
        <v>37</v>
      </c>
      <c r="I4" s="35" t="s">
        <v>43</v>
      </c>
    </row>
    <row r="5" spans="1:9" ht="22.5" x14ac:dyDescent="0.25">
      <c r="A5" s="86" t="str">
        <f>'Scenario 0'!H$17</f>
        <v>DOE SNOPR (GTI Scenario 0)</v>
      </c>
      <c r="B5" s="91">
        <f>'Scenario 0'!F$11</f>
        <v>39.42975908529705</v>
      </c>
      <c r="C5" s="92">
        <f>'Scenario 0'!G$11</f>
        <v>31.688272382179125</v>
      </c>
      <c r="D5" s="93">
        <f>'Scenario 0'!H$11</f>
        <v>320.03761168154074</v>
      </c>
      <c r="E5" s="93">
        <f>'Scenario 0'!I$11</f>
        <v>882.18532031607288</v>
      </c>
      <c r="F5" s="94">
        <f>'Scenario 0'!J$11</f>
        <v>-0.1963361400806693</v>
      </c>
      <c r="G5" s="95">
        <f>'Scenario 0'!K$11</f>
        <v>1.7565051360085373</v>
      </c>
      <c r="H5" s="87">
        <f>'Scenario 0'!L$11</f>
        <v>-2.6262966583016345</v>
      </c>
      <c r="I5" s="88">
        <f>'Scenario 0'!M$11</f>
        <v>-367.0691777369376</v>
      </c>
    </row>
    <row r="6" spans="1:9" s="77" customFormat="1" x14ac:dyDescent="0.25">
      <c r="A6" s="69" t="str">
        <f>'Scenario Int-11'!H$17</f>
        <v>Scenario Int-11</v>
      </c>
      <c r="B6" s="70">
        <f>'Scenario Int-11'!F$11</f>
        <v>39.380876481399469</v>
      </c>
      <c r="C6" s="71">
        <f>'Scenario Int-11'!G$11</f>
        <v>32.209108337914387</v>
      </c>
      <c r="D6" s="72">
        <f>'Scenario Int-11'!H$11</f>
        <v>305.4107530420024</v>
      </c>
      <c r="E6" s="72">
        <f>'Scenario Int-11'!I$11</f>
        <v>880.91938035841497</v>
      </c>
      <c r="F6" s="73">
        <f>'Scenario Int-11'!J$11</f>
        <v>-0.18211296406448646</v>
      </c>
      <c r="G6" s="74">
        <f>'Scenario Int-11'!K$11</f>
        <v>1.8843757843629829</v>
      </c>
      <c r="H6" s="75">
        <f>'Scenario Int-11'!L$11</f>
        <v>-1.8671677733361243</v>
      </c>
      <c r="I6" s="76">
        <f>'Scenario Int-11'!M$11</f>
        <v>-264.9973855905788</v>
      </c>
    </row>
    <row r="7" spans="1:9" x14ac:dyDescent="0.25">
      <c r="A7" s="60" t="str">
        <f>'Scenario Int-12'!H$17</f>
        <v>Scenario Int-12</v>
      </c>
      <c r="B7" s="63">
        <f>'Scenario Int-12'!F$11</f>
        <v>39.361727718344397</v>
      </c>
      <c r="C7" s="68">
        <f>'Scenario Int-12'!G$11</f>
        <v>32.407848079080907</v>
      </c>
      <c r="D7" s="62">
        <f>'Scenario Int-12'!H$11</f>
        <v>305.37872522386579</v>
      </c>
      <c r="E7" s="62">
        <f>'Scenario Int-12'!I$11</f>
        <v>841.92797983997741</v>
      </c>
      <c r="F7" s="66">
        <f>'Scenario Int-12'!J$11</f>
        <v>-0.17666601651793498</v>
      </c>
      <c r="G7" s="67">
        <f>'Scenario Int-12'!K$11</f>
        <v>1.7569961830929128</v>
      </c>
      <c r="H7" s="64">
        <f>'Scenario Int-12'!L$11</f>
        <v>-2.0324618506503729</v>
      </c>
      <c r="I7" s="65">
        <f>'Scenario Int-12'!M$11</f>
        <v>-286.39665919119761</v>
      </c>
    </row>
    <row r="8" spans="1:9" s="77" customFormat="1" x14ac:dyDescent="0.25">
      <c r="A8" s="69" t="str">
        <f>'Scenario Int-13'!H$17</f>
        <v>Scenario Int-13</v>
      </c>
      <c r="B8" s="70">
        <f>'Scenario Int-13'!F$11</f>
        <v>39.381135282988431</v>
      </c>
      <c r="C8" s="71">
        <f>'Scenario Int-13'!G$11</f>
        <v>32.256489109112891</v>
      </c>
      <c r="D8" s="72">
        <f>'Scenario Int-13'!H$11</f>
        <v>304.71185195468701</v>
      </c>
      <c r="E8" s="72">
        <f>'Scenario Int-13'!I$11</f>
        <v>875.42447866518887</v>
      </c>
      <c r="F8" s="73">
        <f>'Scenario Int-13'!J$11</f>
        <v>-0.18091520527985366</v>
      </c>
      <c r="G8" s="74">
        <f>'Scenario Int-13'!K$11</f>
        <v>1.8729584131678974</v>
      </c>
      <c r="H8" s="75">
        <f>'Scenario Int-13'!L$11</f>
        <v>-1.8653896417493057</v>
      </c>
      <c r="I8" s="76">
        <f>'Scenario Int-13'!M$11</f>
        <v>-264.64769128892215</v>
      </c>
    </row>
    <row r="9" spans="1:9" x14ac:dyDescent="0.25">
      <c r="A9" s="60" t="str">
        <f>'Scenario Int-14'!H$17</f>
        <v>Scenario Int-14</v>
      </c>
      <c r="B9" s="63">
        <f>'Scenario Int-14'!F$11</f>
        <v>39.363439188531352</v>
      </c>
      <c r="C9" s="68">
        <f>'Scenario Int-14'!G$11</f>
        <v>32.438212734647351</v>
      </c>
      <c r="D9" s="62">
        <f>'Scenario Int-14'!H$11</f>
        <v>304.70454450329771</v>
      </c>
      <c r="E9" s="62">
        <f>'Scenario Int-14'!I$11</f>
        <v>839.00334068591576</v>
      </c>
      <c r="F9" s="66">
        <f>'Scenario Int-14'!J$11</f>
        <v>-0.17593042164622863</v>
      </c>
      <c r="G9" s="67">
        <f>'Scenario Int-14'!K$11</f>
        <v>1.7534979566963285</v>
      </c>
      <c r="H9" s="64">
        <f>'Scenario Int-14'!L$11</f>
        <v>-2.0244968826816896</v>
      </c>
      <c r="I9" s="65">
        <f>'Scenario Int-14'!M$11</f>
        <v>-285.27091963610576</v>
      </c>
    </row>
    <row r="10" spans="1:9" s="77" customFormat="1" x14ac:dyDescent="0.25">
      <c r="A10" s="69" t="str">
        <f>'Scenario 0.55'!H$17</f>
        <v>DOE SNOPR (GTI Scenario 0.55)</v>
      </c>
      <c r="B10" s="70">
        <f>'Scenario 0.55'!F$11</f>
        <v>42.252854970570937</v>
      </c>
      <c r="C10" s="71">
        <f>'Scenario 0.55'!G$11</f>
        <v>34.728514181114591</v>
      </c>
      <c r="D10" s="72">
        <f>'Scenario 0.55'!H$11</f>
        <v>334.38062607571413</v>
      </c>
      <c r="E10" s="72">
        <f>'Scenario 0.55'!I$11</f>
        <v>856.62343021584388</v>
      </c>
      <c r="F10" s="73">
        <f>'Scenario 0.55'!J$11</f>
        <v>-0.1780788728879277</v>
      </c>
      <c r="G10" s="74">
        <f>'Scenario 0.55'!K$11</f>
        <v>1.561821359895049</v>
      </c>
      <c r="H10" s="75">
        <f>'Scenario 0.55'!L$11</f>
        <v>-2.8021758084997508</v>
      </c>
      <c r="I10" s="76">
        <f>'Scenario 0.55'!M$11</f>
        <v>-389.87431445230902</v>
      </c>
    </row>
    <row r="11" spans="1:9" x14ac:dyDescent="0.25">
      <c r="A11" s="60" t="str">
        <f>'Scenario Int-11.55'!H$17</f>
        <v>Scenario Int-11.55</v>
      </c>
      <c r="B11" s="63">
        <f>'Scenario Int-11.55'!F$11</f>
        <v>42.493705132939652</v>
      </c>
      <c r="C11" s="68">
        <f>'Scenario Int-11.55'!G$11</f>
        <v>35.899274389525146</v>
      </c>
      <c r="D11" s="62">
        <f>'Scenario Int-11.55'!H$11</f>
        <v>319.93138516996493</v>
      </c>
      <c r="E11" s="62">
        <f>'Scenario Int-11.55'!I$11</f>
        <v>814.22371365891638</v>
      </c>
      <c r="F11" s="66">
        <f>'Scenario Int-11.55'!J$11</f>
        <v>-0.15518606162451884</v>
      </c>
      <c r="G11" s="67">
        <f>'Scenario Int-11.55'!K$11</f>
        <v>1.5449948063906156</v>
      </c>
      <c r="H11" s="64">
        <f>'Scenario Int-11.55'!L$11</f>
        <v>-2.077547794359031</v>
      </c>
      <c r="I11" s="65">
        <f>'Scenario Int-11.55'!M$11</f>
        <v>-291.50881999218439</v>
      </c>
    </row>
    <row r="12" spans="1:9" s="77" customFormat="1" x14ac:dyDescent="0.25">
      <c r="A12" s="69" t="str">
        <f>'Scenario Int-12.55'!H$17</f>
        <v>Scenario Int-12.55</v>
      </c>
      <c r="B12" s="70">
        <f>'Scenario Int-12.55'!F$11</f>
        <v>42.484806134733098</v>
      </c>
      <c r="C12" s="71">
        <f>'Scenario Int-12.55'!G$11</f>
        <v>36.127618484283964</v>
      </c>
      <c r="D12" s="72">
        <f>'Scenario Int-12.55'!H$11</f>
        <v>319.9303853315821</v>
      </c>
      <c r="E12" s="72">
        <f>'Scenario Int-12.55'!I$11</f>
        <v>772.76773123410192</v>
      </c>
      <c r="F12" s="73">
        <f>'Scenario Int-12.55'!J$11</f>
        <v>-0.1496343805898144</v>
      </c>
      <c r="G12" s="74">
        <f>'Scenario Int-12.55'!K$11</f>
        <v>1.4154246256828351</v>
      </c>
      <c r="H12" s="75">
        <f>'Scenario Int-12.55'!L$11</f>
        <v>-2.2475469420026499</v>
      </c>
      <c r="I12" s="76">
        <f>'Scenario Int-12.55'!M$11</f>
        <v>-313.48544844530716</v>
      </c>
    </row>
    <row r="13" spans="1:9" x14ac:dyDescent="0.25">
      <c r="A13" s="60" t="str">
        <f>'Scenario Int-13.55'!H$17</f>
        <v>Scenario Int-13.55</v>
      </c>
      <c r="B13" s="63">
        <f>'Scenario Int-13.55'!F$11</f>
        <v>42.474618294841434</v>
      </c>
      <c r="C13" s="68">
        <f>'Scenario Int-13.55'!G$11</f>
        <v>35.819888477995001</v>
      </c>
      <c r="D13" s="62">
        <f>'Scenario Int-13.55'!H$11</f>
        <v>318.99787876333858</v>
      </c>
      <c r="E13" s="62">
        <f>'Scenario Int-13.55'!I$11</f>
        <v>817.9795828547808</v>
      </c>
      <c r="F13" s="66">
        <f>'Scenario Int-13.55'!J$11</f>
        <v>-0.15667544722007906</v>
      </c>
      <c r="G13" s="67">
        <f>'Scenario Int-13.55'!K$11</f>
        <v>1.564216370421798</v>
      </c>
      <c r="H13" s="64">
        <f>'Scenario Int-13.55'!L$11</f>
        <v>-2.0947913420129352</v>
      </c>
      <c r="I13" s="65">
        <f>'Scenario Int-13.55'!M$11</f>
        <v>-293.9417740854218</v>
      </c>
    </row>
    <row r="14" spans="1:9" s="77" customFormat="1" x14ac:dyDescent="0.25">
      <c r="A14" s="78" t="str">
        <f>'Scenario Int-14.55'!H$17</f>
        <v>Scenario Int-14.55</v>
      </c>
      <c r="B14" s="79">
        <f>'Scenario Int-14.55'!F$11</f>
        <v>42.471733365903468</v>
      </c>
      <c r="C14" s="80">
        <f>'Scenario Int-14.55'!G$11</f>
        <v>36.030773068892763</v>
      </c>
      <c r="D14" s="81">
        <f>'Scenario Int-14.55'!H$11</f>
        <v>319.04395860655927</v>
      </c>
      <c r="E14" s="81">
        <f>'Scenario Int-14.55'!I$11</f>
        <v>779.64844250889166</v>
      </c>
      <c r="F14" s="82">
        <f>'Scenario Int-14.55'!J$11</f>
        <v>-0.15165287089934365</v>
      </c>
      <c r="G14" s="83">
        <f>'Scenario Int-14.55'!K$11</f>
        <v>1.4437022594442657</v>
      </c>
      <c r="H14" s="84">
        <f>'Scenario Int-14.55'!L$11</f>
        <v>-2.2585563631230805</v>
      </c>
      <c r="I14" s="85">
        <f>'Scenario Int-14.55'!M$11</f>
        <v>-315.14817443691493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M71"/>
  <sheetViews>
    <sheetView workbookViewId="0">
      <selection activeCell="F13" sqref="F1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58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DOE SNOPR (GTI Scenario 0)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DOE SNOPR (GTI Scenario 0)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DOE SNOPR (GTI Scenario 0)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DOE SNOPR (GTI Scenario 0)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4653</v>
      </c>
      <c r="F8" s="30">
        <v>35.312520607287688</v>
      </c>
      <c r="G8" s="30">
        <v>26.083910156245857</v>
      </c>
      <c r="H8" s="30">
        <v>300.38694535442932</v>
      </c>
      <c r="I8" s="30">
        <v>1118.7974860704039</v>
      </c>
      <c r="J8" s="32">
        <f>(G8-F8)/F8</f>
        <v>-0.26134102840388174</v>
      </c>
      <c r="K8" s="36">
        <f>(I8-H8)/H8</f>
        <v>2.7245209999067184</v>
      </c>
      <c r="L8" s="49">
        <f>kWh_in_MMBtu*(I8-H8)*Elec_source_E+(G8-F8)*Gas_source_E</f>
        <v>-1.5978154241678233</v>
      </c>
      <c r="M8" s="50">
        <f>(I8-H8)*Elec_emissions/1000+(G8-F8)*Gas_emissions</f>
        <v>-234.23752076526148</v>
      </c>
      <c r="N8" s="6"/>
      <c r="O8" s="16">
        <v>1</v>
      </c>
      <c r="P8" s="17" t="s">
        <v>22</v>
      </c>
      <c r="Q8" s="18">
        <v>7241</v>
      </c>
      <c r="R8" s="18">
        <v>3391</v>
      </c>
      <c r="S8" s="30">
        <v>34.108717103526985</v>
      </c>
      <c r="T8" s="30">
        <v>24.894341822061108</v>
      </c>
      <c r="U8" s="30">
        <v>293.4622413469038</v>
      </c>
      <c r="V8" s="30">
        <v>1124.9870904768657</v>
      </c>
      <c r="W8" s="32">
        <f>(T8-S8)/S8</f>
        <v>-0.27014722522393175</v>
      </c>
      <c r="X8" s="36">
        <f t="shared" ref="X8:X11" si="0">(V8-U8)/U8</f>
        <v>2.8334985970035258</v>
      </c>
      <c r="Y8" s="49">
        <f>kWh_in_MMBtu*(V8-U8)*Elec_source_E+(T8-S8)*Gas_source_E</f>
        <v>-1.4467130847055731</v>
      </c>
      <c r="Z8" s="50">
        <f>(V8-U8)*Elec_emissions/1000+(T8-S8)*Gas_emissions</f>
        <v>-214.15998827865405</v>
      </c>
      <c r="AA8" s="6"/>
      <c r="AB8" s="16">
        <v>1</v>
      </c>
      <c r="AC8" s="17" t="s">
        <v>22</v>
      </c>
      <c r="AD8" s="18">
        <v>2476</v>
      </c>
      <c r="AE8" s="18">
        <v>1137</v>
      </c>
      <c r="AF8" s="30">
        <v>33.34884848484436</v>
      </c>
      <c r="AG8" s="30">
        <v>24.088958459921809</v>
      </c>
      <c r="AH8" s="30">
        <v>290.41175649215728</v>
      </c>
      <c r="AI8" s="30">
        <v>1164.0016008382172</v>
      </c>
      <c r="AJ8" s="32">
        <f>(AG8-AF8)/AF8</f>
        <v>-0.27766745916671692</v>
      </c>
      <c r="AK8" s="36">
        <f t="shared" ref="AK8:AK11" si="1">(AI8-AH8)/AH8</f>
        <v>3.0081077119536364</v>
      </c>
      <c r="AL8" s="49">
        <f>kWh_in_MMBtu*(AI8-AH8)*Elec_source_E+(AG8-AF8)*Gas_source_E</f>
        <v>-1.0614232471600786</v>
      </c>
      <c r="AM8" s="50">
        <f>(AI8-AH8)*Elec_emissions/1000+(AG8-AF8)*Gas_emissions</f>
        <v>-163.16272112742854</v>
      </c>
      <c r="AO8" s="16">
        <v>1</v>
      </c>
      <c r="AP8" s="17" t="s">
        <v>22</v>
      </c>
      <c r="AQ8" s="18">
        <v>211</v>
      </c>
      <c r="AR8" s="18">
        <v>96</v>
      </c>
      <c r="AS8" s="30">
        <v>90.989179659551496</v>
      </c>
      <c r="AT8" s="30">
        <v>81.094275757770063</v>
      </c>
      <c r="AU8" s="30">
        <v>606.39506268012929</v>
      </c>
      <c r="AV8" s="30">
        <v>567.30191458812794</v>
      </c>
      <c r="AW8" s="32">
        <f>(AT8-AS8)/AS8</f>
        <v>-0.10874813839188982</v>
      </c>
      <c r="AX8" s="36">
        <f>(AU8-AT8)/AT8</f>
        <v>6.4776555683343329</v>
      </c>
      <c r="AY8" s="49">
        <f>kWh_in_MMBtu*(AV8-AU8)*Elec_source_E+(AT8-AS8)*Gas_source_E</f>
        <v>-11.189620874763607</v>
      </c>
      <c r="AZ8" s="50">
        <f>(AV8-AU8)*Elec_emissions/1000+(AT8-AS8)*Gas_emissions</f>
        <v>-1508.1632168552414</v>
      </c>
      <c r="BA8" s="6"/>
      <c r="BB8" s="16">
        <v>1</v>
      </c>
      <c r="BC8" s="17" t="s">
        <v>22</v>
      </c>
      <c r="BD8" s="18">
        <v>72</v>
      </c>
      <c r="BE8" s="18">
        <v>29</v>
      </c>
      <c r="BF8" s="30">
        <v>68.755059071188455</v>
      </c>
      <c r="BG8" s="30">
        <v>61.293951611225232</v>
      </c>
      <c r="BH8" s="30">
        <v>488.20355786001164</v>
      </c>
      <c r="BI8" s="30">
        <v>448.36810086312022</v>
      </c>
      <c r="BJ8" s="32">
        <f>(BG8-BF8)/BF8</f>
        <v>-0.1085172140167613</v>
      </c>
      <c r="BK8" s="36">
        <f>(BH8-BG8)/BG8</f>
        <v>6.9649548613961967</v>
      </c>
      <c r="BL8" s="49">
        <f>kWh_in_MMBtu*(BI8-BH8)*Elec_source_E+(BG8-BF8)*Gas_source_E</f>
        <v>-8.5444573247591542</v>
      </c>
      <c r="BM8" s="50">
        <f>(BI8-BH8)*Elec_emissions/1000+(BG8-BF8)*Gas_emissions</f>
        <v>-1151.4131423401307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5247</v>
      </c>
      <c r="F9" s="30">
        <v>36.316055194350518</v>
      </c>
      <c r="G9" s="31">
        <v>27.210302439826613</v>
      </c>
      <c r="H9" s="31">
        <v>305.8832345721774</v>
      </c>
      <c r="I9" s="30">
        <v>1071.8367741199927</v>
      </c>
      <c r="J9" s="37">
        <f t="shared" ref="J9:J11" si="2">(G9-F9)/F9</f>
        <v>-0.25073628470364356</v>
      </c>
      <c r="K9" s="38">
        <f t="shared" ref="K9:K11" si="3">(I9-H9)/H9</f>
        <v>2.5040716619173775</v>
      </c>
      <c r="L9" s="49">
        <f>kWh_in_MMBtu*(I9-H9)*Elec_source_E+(G9-F9)*Gas_source_E</f>
        <v>-2.0062421498200296</v>
      </c>
      <c r="M9" s="50">
        <f>(I9-H9)*Elec_emissions/1000+(G9-F9)*Gas_emissions</f>
        <v>-288.11697077914005</v>
      </c>
      <c r="N9" s="6"/>
      <c r="O9" s="16">
        <v>2</v>
      </c>
      <c r="P9" s="17" t="s">
        <v>23</v>
      </c>
      <c r="Q9" s="18">
        <v>7241</v>
      </c>
      <c r="R9" s="18">
        <v>3760</v>
      </c>
      <c r="S9" s="30">
        <v>34.890983978467752</v>
      </c>
      <c r="T9" s="31">
        <v>25.660832881169302</v>
      </c>
      <c r="U9" s="31">
        <v>297.89909016043214</v>
      </c>
      <c r="V9" s="30">
        <v>1092.0686448863557</v>
      </c>
      <c r="W9" s="37">
        <f t="shared" ref="W9:W11" si="4">(T9-S9)/S9</f>
        <v>-0.26454258506996092</v>
      </c>
      <c r="X9" s="38">
        <f t="shared" si="0"/>
        <v>2.6659012429283599</v>
      </c>
      <c r="Y9" s="49">
        <f>kWh_in_MMBtu*(V9-U9)*Elec_source_E+(T9-S9)*Gas_source_E</f>
        <v>-1.8501170515338963</v>
      </c>
      <c r="Z9" s="50">
        <f>(V9-U9)*Elec_emissions/1000+(T9-S9)*Gas_emissions</f>
        <v>-267.70808395174026</v>
      </c>
      <c r="AA9" s="6"/>
      <c r="AB9" s="16">
        <v>2</v>
      </c>
      <c r="AC9" s="17" t="s">
        <v>23</v>
      </c>
      <c r="AD9" s="18">
        <v>2476</v>
      </c>
      <c r="AE9" s="18">
        <v>1345</v>
      </c>
      <c r="AF9" s="30">
        <v>34.480356666790968</v>
      </c>
      <c r="AG9" s="31">
        <v>25.814669924610833</v>
      </c>
      <c r="AH9" s="31">
        <v>296.08100452758401</v>
      </c>
      <c r="AI9" s="30">
        <v>1068.7528014578077</v>
      </c>
      <c r="AJ9" s="37">
        <f t="shared" ref="AJ9:AJ11" si="5">(AG9-AF9)/AF9</f>
        <v>-0.25132242180447945</v>
      </c>
      <c r="AK9" s="38">
        <f t="shared" si="1"/>
        <v>2.6096635215186144</v>
      </c>
      <c r="AL9" s="49">
        <f>kWh_in_MMBtu*(AI9-AH9)*Elec_source_E+(AG9-AF9)*Gas_source_E</f>
        <v>-1.457111583088543</v>
      </c>
      <c r="AM9" s="50">
        <f>(AI9-AH9)*Elec_emissions/1000+(AG9-AF9)*Gas_emissions</f>
        <v>-214.21384879037123</v>
      </c>
      <c r="AO9" s="16">
        <v>2</v>
      </c>
      <c r="AP9" s="17" t="s">
        <v>23</v>
      </c>
      <c r="AQ9" s="18">
        <v>211</v>
      </c>
      <c r="AR9" s="18">
        <v>108</v>
      </c>
      <c r="AS9" s="30">
        <v>96.396864699476737</v>
      </c>
      <c r="AT9" s="31">
        <v>85.741764402148931</v>
      </c>
      <c r="AU9" s="31">
        <v>638.07838787833157</v>
      </c>
      <c r="AV9" s="30">
        <v>592.5390529732897</v>
      </c>
      <c r="AW9" s="37">
        <f t="shared" ref="AW9:AW11" si="6">(AT9-AS9)/AS9</f>
        <v>-0.11053368105431384</v>
      </c>
      <c r="AX9" s="38">
        <f t="shared" ref="AX9:AX11" si="7">(AU9-AT9)/AT9</f>
        <v>6.4418621115095638</v>
      </c>
      <c r="AY9" s="49">
        <f>kWh_in_MMBtu*(AV9-AU9)*Elec_source_E+(AT9-AS9)*Gas_source_E</f>
        <v>-12.084880680282064</v>
      </c>
      <c r="AZ9" s="50">
        <f>(AV9-AU9)*Elec_emissions/1000+(AT9-AS9)*Gas_emissions</f>
        <v>-1628.7523875959619</v>
      </c>
      <c r="BA9" s="6"/>
      <c r="BB9" s="16">
        <v>2</v>
      </c>
      <c r="BC9" s="17" t="s">
        <v>23</v>
      </c>
      <c r="BD9" s="18">
        <v>72</v>
      </c>
      <c r="BE9" s="18">
        <v>34</v>
      </c>
      <c r="BF9" s="30">
        <v>75.685315921794725</v>
      </c>
      <c r="BG9" s="31">
        <v>67.849519545314024</v>
      </c>
      <c r="BH9" s="31">
        <v>521.39222989825168</v>
      </c>
      <c r="BI9" s="30">
        <v>478.90333391311151</v>
      </c>
      <c r="BJ9" s="37">
        <f t="shared" ref="BJ9:BJ11" si="8">(BG9-BF9)/BF9</f>
        <v>-0.10353126337713106</v>
      </c>
      <c r="BK9" s="38">
        <f t="shared" ref="BK9:BK11" si="9">(BH9-BG9)/BG9</f>
        <v>6.6845382751757638</v>
      </c>
      <c r="BL9" s="49">
        <f>kWh_in_MMBtu*(BI9-BH9)*Elec_source_E+(BG9-BF9)*Gas_source_E</f>
        <v>-8.9803015768505752</v>
      </c>
      <c r="BM9" s="50">
        <f>(BI9-BH9)*Elec_emissions/1000+(BG9-BF9)*Gas_emissions</f>
        <v>-1210.1313392966842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7367</v>
      </c>
      <c r="F10" s="30">
        <v>37.118405428234603</v>
      </c>
      <c r="G10" s="31">
        <v>29.109354381606824</v>
      </c>
      <c r="H10" s="31">
        <v>311.42962468660221</v>
      </c>
      <c r="I10" s="30">
        <v>926.17189537953288</v>
      </c>
      <c r="J10" s="37">
        <f t="shared" si="2"/>
        <v>-0.21577034234707693</v>
      </c>
      <c r="K10" s="38">
        <f t="shared" si="3"/>
        <v>1.9739363951376108</v>
      </c>
      <c r="L10" s="49">
        <f>kWh_in_MMBtu*(I10-H10)*Elec_source_E+(G10-F10)*Gas_source_E</f>
        <v>-2.3741779655120849</v>
      </c>
      <c r="M10" s="50">
        <f>(I10-H10)*Elec_emissions/1000+(G10-F10)*Gas_emissions</f>
        <v>-334.27295382599834</v>
      </c>
      <c r="N10" s="6"/>
      <c r="O10" s="16">
        <v>3</v>
      </c>
      <c r="P10" s="17" t="s">
        <v>24</v>
      </c>
      <c r="Q10" s="18">
        <v>7241</v>
      </c>
      <c r="R10" s="18">
        <v>5091</v>
      </c>
      <c r="S10" s="30">
        <v>36.123166726018169</v>
      </c>
      <c r="T10" s="31">
        <v>27.742981899056421</v>
      </c>
      <c r="U10" s="31">
        <v>306.51474705498913</v>
      </c>
      <c r="V10" s="30">
        <v>971.568951064663</v>
      </c>
      <c r="W10" s="37">
        <f t="shared" si="4"/>
        <v>-0.23198920766062889</v>
      </c>
      <c r="X10" s="38">
        <f t="shared" si="0"/>
        <v>2.1697298756407379</v>
      </c>
      <c r="Y10" s="49">
        <f>kWh_in_MMBtu*(V10-U10)*Elec_source_E+(T10-S10)*Gas_source_E</f>
        <v>-2.2585495648295142</v>
      </c>
      <c r="Z10" s="50">
        <f>(V10-U10)*Elec_emissions/1000+(T10-S10)*Gas_emissions</f>
        <v>-319.83183418451029</v>
      </c>
      <c r="AA10" s="6"/>
      <c r="AB10" s="16">
        <v>3</v>
      </c>
      <c r="AC10" s="17" t="s">
        <v>24</v>
      </c>
      <c r="AD10" s="18">
        <v>2476</v>
      </c>
      <c r="AE10" s="18">
        <v>2071</v>
      </c>
      <c r="AF10" s="30">
        <v>35.052630435037003</v>
      </c>
      <c r="AG10" s="31">
        <v>28.075776219801174</v>
      </c>
      <c r="AH10" s="31">
        <v>298.60525156856551</v>
      </c>
      <c r="AI10" s="30">
        <v>855.94595760248808</v>
      </c>
      <c r="AJ10" s="37">
        <f t="shared" si="5"/>
        <v>-0.19903939101420717</v>
      </c>
      <c r="AK10" s="38">
        <f t="shared" si="1"/>
        <v>1.8664799199150937</v>
      </c>
      <c r="AL10" s="49">
        <f>kWh_in_MMBtu*(AI10-AH10)*Elec_source_E+(AG10-AF10)*Gas_source_E</f>
        <v>-1.8425458090466913</v>
      </c>
      <c r="AM10" s="50">
        <f>(AI10-AH10)*Elec_emissions/1000+(AG10-AF10)*Gas_emissions</f>
        <v>-261.26052538474539</v>
      </c>
      <c r="AO10" s="16">
        <v>3</v>
      </c>
      <c r="AP10" s="17" t="s">
        <v>24</v>
      </c>
      <c r="AQ10" s="18">
        <v>211</v>
      </c>
      <c r="AR10" s="18">
        <v>146</v>
      </c>
      <c r="AS10" s="30">
        <v>86.898407907848295</v>
      </c>
      <c r="AT10" s="31">
        <v>76.614203379274514</v>
      </c>
      <c r="AU10" s="31">
        <v>588.73041051162443</v>
      </c>
      <c r="AV10" s="30">
        <v>529.01009959536327</v>
      </c>
      <c r="AW10" s="37">
        <f t="shared" si="6"/>
        <v>-0.11834744474812128</v>
      </c>
      <c r="AX10" s="38">
        <f t="shared" si="7"/>
        <v>6.684350741038787</v>
      </c>
      <c r="AY10" s="49">
        <f>kWh_in_MMBtu*(AV10-AU10)*Elec_source_E+(AT10-AS10)*Gas_source_E</f>
        <v>-11.827218343065551</v>
      </c>
      <c r="AZ10" s="50">
        <f>(AV10-AU10)*Elec_emissions/1000+(AT10-AS10)*Gas_emissions</f>
        <v>-1593.6785000909065</v>
      </c>
      <c r="BA10" s="6"/>
      <c r="BB10" s="16">
        <v>3</v>
      </c>
      <c r="BC10" s="17" t="s">
        <v>24</v>
      </c>
      <c r="BD10" s="18">
        <v>72</v>
      </c>
      <c r="BE10" s="18">
        <v>59</v>
      </c>
      <c r="BF10" s="30">
        <v>72.323488171846122</v>
      </c>
      <c r="BG10" s="31">
        <v>65.737061637614275</v>
      </c>
      <c r="BH10" s="31">
        <v>499.48054027219285</v>
      </c>
      <c r="BI10" s="30">
        <v>456.80119754488999</v>
      </c>
      <c r="BJ10" s="37">
        <f t="shared" si="8"/>
        <v>-9.1068983268367751E-2</v>
      </c>
      <c r="BK10" s="38">
        <f t="shared" si="9"/>
        <v>6.5981573838157939</v>
      </c>
      <c r="BL10" s="49">
        <f>kWh_in_MMBtu*(BI10-BH10)*Elec_source_E+(BG10-BF10)*Gas_source_E</f>
        <v>-7.6204574365681381</v>
      </c>
      <c r="BM10" s="50">
        <f>(BI10-BH10)*Elec_emissions/1000+(BG10-BF10)*Gas_emissions</f>
        <v>-1026.7351511483048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9906</v>
      </c>
      <c r="F11" s="39">
        <v>39.42975908529705</v>
      </c>
      <c r="G11" s="40">
        <v>31.688272382179125</v>
      </c>
      <c r="H11" s="40">
        <v>320.03761168154074</v>
      </c>
      <c r="I11" s="39">
        <v>882.18532031607288</v>
      </c>
      <c r="J11" s="41">
        <f t="shared" si="2"/>
        <v>-0.1963361400806693</v>
      </c>
      <c r="K11" s="42">
        <f t="shared" si="3"/>
        <v>1.7565051360085373</v>
      </c>
      <c r="L11" s="51">
        <f>kWh_in_MMBtu*(I11-H11)*Elec_source_E+(G11-F11)*Gas_source_E</f>
        <v>-2.6262966583016345</v>
      </c>
      <c r="M11" s="52">
        <f>(I11-H11)*Elec_emissions/1000+(G11-F11)*Gas_emissions</f>
        <v>-367.0691777369376</v>
      </c>
      <c r="N11" s="6"/>
      <c r="O11" s="19">
        <v>4</v>
      </c>
      <c r="P11" s="14" t="s">
        <v>25</v>
      </c>
      <c r="Q11" s="13">
        <v>7241</v>
      </c>
      <c r="R11" s="13">
        <v>7161</v>
      </c>
      <c r="S11" s="39">
        <v>38.924301221496542</v>
      </c>
      <c r="T11" s="40">
        <v>31.198742007468528</v>
      </c>
      <c r="U11" s="40">
        <v>317.509984309684</v>
      </c>
      <c r="V11" s="39">
        <v>893.65909714818895</v>
      </c>
      <c r="W11" s="41">
        <f t="shared" si="4"/>
        <v>-0.19847650366453992</v>
      </c>
      <c r="X11" s="42">
        <f t="shared" si="0"/>
        <v>1.8145858124466308</v>
      </c>
      <c r="Y11" s="51">
        <f>kWh_in_MMBtu*(V11-U11)*Elec_source_E+(T11-S11)*Gas_source_E</f>
        <v>-2.4641781986317843</v>
      </c>
      <c r="Z11" s="52">
        <f>(V11-U11)*Elec_emissions/1000+(T11-S11)*Gas_emissions</f>
        <v>-345.52631111539222</v>
      </c>
      <c r="AA11" s="6"/>
      <c r="AB11" s="19">
        <v>4</v>
      </c>
      <c r="AC11" s="14" t="s">
        <v>25</v>
      </c>
      <c r="AD11" s="13">
        <v>2476</v>
      </c>
      <c r="AE11" s="13">
        <v>2465</v>
      </c>
      <c r="AF11" s="39">
        <v>35.618444283286962</v>
      </c>
      <c r="AG11" s="40">
        <v>28.100312347349778</v>
      </c>
      <c r="AH11" s="40">
        <v>298.92399345162352</v>
      </c>
      <c r="AI11" s="39">
        <v>882.57747894897943</v>
      </c>
      <c r="AJ11" s="41">
        <f t="shared" si="5"/>
        <v>-0.21107412429758685</v>
      </c>
      <c r="AK11" s="42">
        <f t="shared" si="1"/>
        <v>1.9525146802637361</v>
      </c>
      <c r="AL11" s="51">
        <f>kWh_in_MMBtu*(AI11-AH11)*Elec_source_E+(AG11-AF11)*Gas_source_E</f>
        <v>-2.1604963760365399</v>
      </c>
      <c r="AM11" s="52">
        <f>(AI11-AH11)*Elec_emissions/1000+(AG11-AF11)*Gas_emissions</f>
        <v>-304.74300457169215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90.969724704379502</v>
      </c>
      <c r="AT11" s="40">
        <v>79.997909532383645</v>
      </c>
      <c r="AU11" s="40">
        <v>597.77492760526582</v>
      </c>
      <c r="AV11" s="39">
        <v>614.21864387873438</v>
      </c>
      <c r="AW11" s="41">
        <f t="shared" si="6"/>
        <v>-0.12060952374705436</v>
      </c>
      <c r="AX11" s="42">
        <f t="shared" si="7"/>
        <v>6.4723818547193765</v>
      </c>
      <c r="AY11" s="51">
        <f>kWh_in_MMBtu*(AV11-AU11)*Elec_source_E+(AT11-AS11)*Gas_source_E</f>
        <v>-11.789270503478066</v>
      </c>
      <c r="AZ11" s="52">
        <f>(AV11-AU11)*Elec_emissions/1000+(AT11-AS11)*Gas_emissions</f>
        <v>-1590.3059177859561</v>
      </c>
      <c r="BA11" s="6"/>
      <c r="BB11" s="19">
        <v>4</v>
      </c>
      <c r="BC11" s="14" t="s">
        <v>25</v>
      </c>
      <c r="BD11" s="13">
        <v>72</v>
      </c>
      <c r="BE11" s="13">
        <v>72</v>
      </c>
      <c r="BF11" s="39">
        <v>71.293118819449759</v>
      </c>
      <c r="BG11" s="40">
        <v>63.652771992065624</v>
      </c>
      <c r="BH11" s="40">
        <v>491.92715104912105</v>
      </c>
      <c r="BI11" s="39">
        <v>501.72256717843345</v>
      </c>
      <c r="BJ11" s="41">
        <f t="shared" si="8"/>
        <v>-0.10716808233250896</v>
      </c>
      <c r="BK11" s="42">
        <f t="shared" si="9"/>
        <v>6.7282910964260942</v>
      </c>
      <c r="BL11" s="51">
        <f>kWh_in_MMBtu*(BI11-BH11)*Elec_source_E+(BG11-BF11)*Gas_source_E</f>
        <v>-8.2267053483385482</v>
      </c>
      <c r="BM11" s="52">
        <f>(BI11-BH11)*Elec_emissions/1000+(BG11-BF11)*Gas_emissions</f>
        <v>-1109.697549945729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DOE SNOPR (GTI Scenario 0)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DOE SNOPR (GTI Scenario 0)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DOE SNOPR (GTI Scenario 0)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DOE SNOPR (GTI Scenario 0)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DOE SNOPR (GTI Scenario 0)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1430</v>
      </c>
      <c r="F23" s="30">
        <v>53.33840632657423</v>
      </c>
      <c r="G23" s="30">
        <v>42.503293295354517</v>
      </c>
      <c r="H23" s="30">
        <v>367.6980070976141</v>
      </c>
      <c r="I23" s="30">
        <v>1252.7520267507659</v>
      </c>
      <c r="J23" s="32">
        <f>(G23-F23)/F23</f>
        <v>-0.2031390470288845</v>
      </c>
      <c r="K23" s="36">
        <f t="shared" ref="K23:K26" si="10">(I23-H23)/H23</f>
        <v>2.407013371215236</v>
      </c>
      <c r="L23" s="49">
        <f>kWh_in_MMBtu*(I23-H23)*Elec_source_E+(G23-F23)*Gas_source_E</f>
        <v>-2.6598906894929915</v>
      </c>
      <c r="M23" s="50">
        <f>(I23-H23)*Elec_emissions/1000+(G23-F23)*Gas_emissions</f>
        <v>-378.99853303696545</v>
      </c>
      <c r="N23" s="6"/>
      <c r="O23" s="16">
        <v>1</v>
      </c>
      <c r="P23" s="17" t="s">
        <v>22</v>
      </c>
      <c r="Q23" s="18">
        <v>3779</v>
      </c>
      <c r="R23" s="18">
        <v>968</v>
      </c>
      <c r="S23" s="30">
        <v>53.04999715357949</v>
      </c>
      <c r="T23" s="30">
        <v>43.136103851502547</v>
      </c>
      <c r="U23" s="30">
        <v>368.78513451262251</v>
      </c>
      <c r="V23" s="30">
        <v>1116.2151082553437</v>
      </c>
      <c r="W23" s="32">
        <f>(T23-S23)/S23</f>
        <v>-0.18687830035836325</v>
      </c>
      <c r="X23" s="36">
        <f t="shared" ref="X23:X26" si="11">(V23-U23)/U23</f>
        <v>2.0267356349124714</v>
      </c>
      <c r="Y23" s="49">
        <f>kWh_in_MMBtu*(V23-U23)*Elec_source_E+(T23-S23)*Gas_source_E</f>
        <v>-3.0786264961262084</v>
      </c>
      <c r="Z23" s="50">
        <f>(V23-U23)*Elec_emissions/1000+(T23-S23)*Gas_emissions</f>
        <v>-432.31684941454273</v>
      </c>
      <c r="AA23" s="6"/>
      <c r="AB23" s="16">
        <v>1</v>
      </c>
      <c r="AC23" s="17" t="s">
        <v>22</v>
      </c>
      <c r="AD23" s="18">
        <v>1341</v>
      </c>
      <c r="AE23" s="18">
        <v>405</v>
      </c>
      <c r="AF23" s="30">
        <v>45.775363277993208</v>
      </c>
      <c r="AG23" s="30">
        <v>32.940938302247325</v>
      </c>
      <c r="AH23" s="30">
        <v>329.11566047898594</v>
      </c>
      <c r="AI23" s="30">
        <v>1670.3012335333306</v>
      </c>
      <c r="AJ23" s="32">
        <f>(AG23-AF23)/AF23</f>
        <v>-0.28037844064289735</v>
      </c>
      <c r="AK23" s="36">
        <f t="shared" ref="AK23:AK26" si="12">(AI23-AH23)/AH23</f>
        <v>4.0751192790474322</v>
      </c>
      <c r="AL23" s="49">
        <f>kWh_in_MMBtu*(AI23-AH23)*Elec_source_E+(AG23-AF23)*Gas_source_E</f>
        <v>-0.1232950116008098</v>
      </c>
      <c r="AM23" s="50">
        <f>(AI23-AH23)*Elec_emissions/1000+(AG23-AF23)*Gas_emissions</f>
        <v>-47.358576547916527</v>
      </c>
      <c r="AO23" s="16">
        <v>1</v>
      </c>
      <c r="AP23" s="17" t="s">
        <v>22</v>
      </c>
      <c r="AQ23" s="18">
        <v>133</v>
      </c>
      <c r="AR23" s="18">
        <v>47</v>
      </c>
      <c r="AS23" s="30">
        <v>115.07192545062325</v>
      </c>
      <c r="AT23" s="30">
        <v>102.42042972294978</v>
      </c>
      <c r="AU23" s="30">
        <v>626.96569473340094</v>
      </c>
      <c r="AV23" s="30">
        <v>619.27070180921339</v>
      </c>
      <c r="AW23" s="32">
        <f>(AT23-AS23)/AS23</f>
        <v>-0.1099442429430988</v>
      </c>
      <c r="AX23" s="36">
        <f t="shared" ref="AX23:AX26" si="13">(AV23-AU23)/AU23</f>
        <v>-1.2273387505610843E-2</v>
      </c>
      <c r="AY23" s="49">
        <f>kWh_in_MMBtu*(AV23-AU23)*Elec_source_E+(AT23-AS23)*Gas_source_E</f>
        <v>-13.869687214427794</v>
      </c>
      <c r="AZ23" s="50">
        <f>(AV23-AU23)*Elec_emissions/1000+(AT23-AS23)*Gas_emissions</f>
        <v>-1870.3227852642319</v>
      </c>
      <c r="BA23" s="6"/>
      <c r="BB23" s="16">
        <v>1</v>
      </c>
      <c r="BC23" s="17" t="s">
        <v>22</v>
      </c>
      <c r="BD23" s="18">
        <v>46</v>
      </c>
      <c r="BE23" s="18">
        <v>10</v>
      </c>
      <c r="BF23" s="30">
        <v>97.412117856963064</v>
      </c>
      <c r="BG23" s="30">
        <v>86.91206747136998</v>
      </c>
      <c r="BH23" s="30">
        <v>606.49097949103987</v>
      </c>
      <c r="BI23" s="30">
        <v>536.14508963904257</v>
      </c>
      <c r="BJ23" s="32">
        <f>(BG23-BF23)/BF23</f>
        <v>-0.10778998154019229</v>
      </c>
      <c r="BK23" s="36">
        <f t="shared" ref="BK23:BK26" si="14">(BI23-BH23)/BH23</f>
        <v>-0.11598835305189657</v>
      </c>
      <c r="BL23" s="49">
        <f>kWh_in_MMBtu*(BI23-BH23)*Elec_source_E+(BG23-BF23)*Gas_source_E</f>
        <v>-12.172345894833233</v>
      </c>
      <c r="BM23" s="50">
        <f>(BI23-BH23)*Elec_emissions/1000+(BG23-BF23)*Gas_emissions</f>
        <v>-1639.9797600252125</v>
      </c>
    </row>
    <row r="24" spans="1:65" x14ac:dyDescent="0.2">
      <c r="A24" s="6"/>
      <c r="B24" s="16">
        <v>2</v>
      </c>
      <c r="C24" s="17" t="s">
        <v>23</v>
      </c>
      <c r="D24" s="18">
        <v>5300</v>
      </c>
      <c r="E24" s="18">
        <v>1789</v>
      </c>
      <c r="F24" s="30">
        <v>53.182361331787895</v>
      </c>
      <c r="G24" s="31">
        <v>43.39747196338881</v>
      </c>
      <c r="H24" s="31">
        <v>370.35565423125956</v>
      </c>
      <c r="I24" s="30">
        <v>1103.720136729984</v>
      </c>
      <c r="J24" s="37">
        <f t="shared" ref="J24:J26" si="15">(G24-F24)/F24</f>
        <v>-0.18398749366080724</v>
      </c>
      <c r="K24" s="38">
        <f t="shared" si="10"/>
        <v>1.9801627816941412</v>
      </c>
      <c r="L24" s="49">
        <f>kWh_in_MMBtu*(I24-H24)*Elec_source_E+(G24-F24)*Gas_source_E</f>
        <v>-3.0834322870560147</v>
      </c>
      <c r="M24" s="50">
        <f>(I24-H24)*Elec_emissions/1000+(G24-F24)*Gas_emissions</f>
        <v>-432.64268585591469</v>
      </c>
      <c r="N24" s="6"/>
      <c r="O24" s="16">
        <v>2</v>
      </c>
      <c r="P24" s="17" t="s">
        <v>23</v>
      </c>
      <c r="Q24" s="18">
        <v>3780</v>
      </c>
      <c r="R24" s="18">
        <v>1180</v>
      </c>
      <c r="S24" s="30">
        <v>52.693214744267088</v>
      </c>
      <c r="T24" s="31">
        <v>43.51838959869184</v>
      </c>
      <c r="U24" s="31">
        <v>369.43869412324818</v>
      </c>
      <c r="V24" s="30">
        <v>995.25725043431828</v>
      </c>
      <c r="W24" s="37">
        <f t="shared" ref="W24:W26" si="16">(T24-S24)/S24</f>
        <v>-0.17411777190104821</v>
      </c>
      <c r="X24" s="38">
        <f t="shared" si="11"/>
        <v>1.6939713307407134</v>
      </c>
      <c r="Y24" s="49">
        <f>kWh_in_MMBtu*(V24-U24)*Elec_source_E+(T24-S24)*Gas_source_E</f>
        <v>-3.53035640662132</v>
      </c>
      <c r="Z24" s="50">
        <f>(V24-U24)*Elec_emissions/1000+(T24-S24)*Gas_emissions</f>
        <v>-490.45172827455985</v>
      </c>
      <c r="AA24" s="6"/>
      <c r="AB24" s="16">
        <v>2</v>
      </c>
      <c r="AC24" s="17" t="s">
        <v>23</v>
      </c>
      <c r="AD24" s="18">
        <v>1341</v>
      </c>
      <c r="AE24" s="18">
        <v>539</v>
      </c>
      <c r="AF24" s="30">
        <v>45.554058882242614</v>
      </c>
      <c r="AG24" s="31">
        <v>34.765269753224402</v>
      </c>
      <c r="AH24" s="31">
        <v>331.71726272368039</v>
      </c>
      <c r="AI24" s="30">
        <v>1399.3133208134429</v>
      </c>
      <c r="AJ24" s="37">
        <f t="shared" ref="AJ24:AJ26" si="17">(AG24-AF24)/AF24</f>
        <v>-0.23683485936801518</v>
      </c>
      <c r="AK24" s="38">
        <f t="shared" si="12"/>
        <v>3.2183916185847323</v>
      </c>
      <c r="AL24" s="49">
        <f>kWh_in_MMBtu*(AI24-AH24)*Elec_source_E+(AG24-AF24)*Gas_source_E</f>
        <v>-0.72213489326913205</v>
      </c>
      <c r="AM24" s="50">
        <f>(AI24-AH24)*Elec_emissions/1000+(AG24-AF24)*Gas_emissions</f>
        <v>-121.85076790137668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122.97103560075027</v>
      </c>
      <c r="AT24" s="31">
        <v>109.96232039743826</v>
      </c>
      <c r="AU24" s="31">
        <v>688.41214341739033</v>
      </c>
      <c r="AV24" s="30">
        <v>669.64721173075429</v>
      </c>
      <c r="AW24" s="37">
        <f t="shared" ref="AW24:AW26" si="18">(AT24-AS24)/AS24</f>
        <v>-0.10578682321215353</v>
      </c>
      <c r="AX24" s="38">
        <f t="shared" si="13"/>
        <v>-2.7258281054549454E-2</v>
      </c>
      <c r="AY24" s="49">
        <f>kWh_in_MMBtu*(AV24-AU24)*Elec_source_E+(AT24-AS24)*Gas_source_E</f>
        <v>-14.373506150845961</v>
      </c>
      <c r="AZ24" s="50">
        <f>(AV24-AU24)*Elec_emissions/1000+(AT24-AS24)*Gas_emissions</f>
        <v>-1938.0153622019179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108.94537808305999</v>
      </c>
      <c r="BG24" s="31">
        <v>99.286234057267606</v>
      </c>
      <c r="BH24" s="31">
        <v>662.99440820388168</v>
      </c>
      <c r="BI24" s="30">
        <v>601.54609443417178</v>
      </c>
      <c r="BJ24" s="37">
        <f t="shared" ref="BJ24:BJ26" si="19">(BG24-BF24)/BF24</f>
        <v>-8.8660429618485068E-2</v>
      </c>
      <c r="BK24" s="38">
        <f t="shared" si="14"/>
        <v>-9.2683004576433067E-2</v>
      </c>
      <c r="BL24" s="49">
        <f>kWh_in_MMBtu*(BI24-BH24)*Elec_source_E+(BG24-BF24)*Gas_source_E</f>
        <v>-11.163767843632622</v>
      </c>
      <c r="BM24" s="50">
        <f>(BI24-BH24)*Elec_emissions/1000+(BG24-BF24)*Gas_emissions</f>
        <v>-1504.1643892952611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2971</v>
      </c>
      <c r="F25" s="30">
        <v>50.758438602380203</v>
      </c>
      <c r="G25" s="31">
        <v>43.25166414638943</v>
      </c>
      <c r="H25" s="31">
        <v>364.23039604161238</v>
      </c>
      <c r="I25" s="30">
        <v>836.99583549436693</v>
      </c>
      <c r="J25" s="37">
        <f t="shared" si="15"/>
        <v>-0.14789214685651814</v>
      </c>
      <c r="K25" s="38">
        <f t="shared" si="10"/>
        <v>1.2979845850063054</v>
      </c>
      <c r="L25" s="49">
        <f>kWh_in_MMBtu*(I25-H25)*Elec_source_E+(G25-F25)*Gas_source_E</f>
        <v>-3.2945643013097463</v>
      </c>
      <c r="M25" s="50">
        <f>(I25-H25)*Elec_emissions/1000+(G25-F25)*Gas_emissions</f>
        <v>-455.14532136513583</v>
      </c>
      <c r="N25" s="6"/>
      <c r="O25" s="16">
        <v>3</v>
      </c>
      <c r="P25" s="17" t="s">
        <v>24</v>
      </c>
      <c r="Q25" s="18">
        <v>3779</v>
      </c>
      <c r="R25" s="18">
        <v>1873</v>
      </c>
      <c r="S25" s="30">
        <v>51.452103622176033</v>
      </c>
      <c r="T25" s="31">
        <v>44.102335196307735</v>
      </c>
      <c r="U25" s="31">
        <v>369.63154687343291</v>
      </c>
      <c r="V25" s="30">
        <v>782.54957574900857</v>
      </c>
      <c r="W25" s="37">
        <f t="shared" si="16"/>
        <v>-0.14284680136383235</v>
      </c>
      <c r="X25" s="38">
        <f t="shared" si="11"/>
        <v>1.1171071094128355</v>
      </c>
      <c r="Y25" s="49">
        <f>kWh_in_MMBtu*(V25-U25)*Elec_source_E+(T25-S25)*Gas_source_E</f>
        <v>-3.7421771913624999</v>
      </c>
      <c r="Z25" s="50">
        <f>(V25-U25)*Elec_emissions/1000+(T25-S25)*Gas_emissions</f>
        <v>-514.14017380267535</v>
      </c>
      <c r="AA25" s="6"/>
      <c r="AB25" s="16">
        <v>3</v>
      </c>
      <c r="AC25" s="17" t="s">
        <v>24</v>
      </c>
      <c r="AD25" s="18">
        <v>1341</v>
      </c>
      <c r="AE25" s="18">
        <v>988</v>
      </c>
      <c r="AF25" s="30">
        <v>43.427244811414781</v>
      </c>
      <c r="AG25" s="31">
        <v>35.989705646373828</v>
      </c>
      <c r="AH25" s="31">
        <v>324.86074483147536</v>
      </c>
      <c r="AI25" s="30">
        <v>969.14637968419197</v>
      </c>
      <c r="AJ25" s="37">
        <f t="shared" si="17"/>
        <v>-0.17126435714121122</v>
      </c>
      <c r="AK25" s="38">
        <f t="shared" si="12"/>
        <v>1.9832671232313588</v>
      </c>
      <c r="AL25" s="49">
        <f>kWh_in_MMBtu*(AI25-AH25)*Elec_source_E+(AG25-AF25)*Gas_source_E</f>
        <v>-1.4457875479924027</v>
      </c>
      <c r="AM25" s="50">
        <f>(AI25-AH25)*Elec_emissions/1000+(AG25-AF25)*Gas_emissions</f>
        <v>-209.74493762400448</v>
      </c>
      <c r="AO25" s="16">
        <v>3</v>
      </c>
      <c r="AP25" s="17" t="s">
        <v>24</v>
      </c>
      <c r="AQ25" s="18">
        <v>133</v>
      </c>
      <c r="AR25" s="18">
        <v>76</v>
      </c>
      <c r="AS25" s="30">
        <v>111.82444293356998</v>
      </c>
      <c r="AT25" s="31">
        <v>99.135042660876579</v>
      </c>
      <c r="AU25" s="31">
        <v>652.0181239612881</v>
      </c>
      <c r="AV25" s="30">
        <v>602.15849741654119</v>
      </c>
      <c r="AW25" s="37">
        <f t="shared" si="18"/>
        <v>-0.11347608751542472</v>
      </c>
      <c r="AX25" s="38">
        <f t="shared" si="13"/>
        <v>-7.6469694188603859E-2</v>
      </c>
      <c r="AY25" s="49">
        <f>kWh_in_MMBtu*(AV25-AU25)*Elec_source_E+(AT25-AS25)*Gas_source_E</f>
        <v>-14.346934216374542</v>
      </c>
      <c r="AZ25" s="50">
        <f>(AV25-AU25)*Elec_emissions/1000+(AT25-AS25)*Gas_emissions</f>
        <v>-1933.7193319293963</v>
      </c>
      <c r="BA25" s="6"/>
      <c r="BB25" s="16">
        <v>3</v>
      </c>
      <c r="BC25" s="17" t="s">
        <v>24</v>
      </c>
      <c r="BD25" s="18">
        <v>46</v>
      </c>
      <c r="BE25" s="18">
        <v>34</v>
      </c>
      <c r="BF25" s="30">
        <v>89.081043138430417</v>
      </c>
      <c r="BG25" s="31">
        <v>82.497880452781672</v>
      </c>
      <c r="BH25" s="31">
        <v>567.43605973928254</v>
      </c>
      <c r="BI25" s="30">
        <v>521.13538071254459</v>
      </c>
      <c r="BJ25" s="37">
        <f t="shared" si="19"/>
        <v>-7.3900826188335295E-2</v>
      </c>
      <c r="BK25" s="38">
        <f t="shared" si="14"/>
        <v>-8.1596293066061976E-2</v>
      </c>
      <c r="BL25" s="49">
        <f>kWh_in_MMBtu*(BI25-BH25)*Elec_source_E+(BG25-BF25)*Gas_source_E</f>
        <v>-7.6543400561280421</v>
      </c>
      <c r="BM25" s="50">
        <f>(BI25-BH25)*Elec_emissions/1000+(BG25-BF25)*Gas_emissions</f>
        <v>-1031.221666007634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5221</v>
      </c>
      <c r="F26" s="39">
        <v>49.716301681716196</v>
      </c>
      <c r="G26" s="40">
        <v>43.522003582052918</v>
      </c>
      <c r="H26" s="40">
        <v>359.56199635319217</v>
      </c>
      <c r="I26" s="39">
        <v>694.81224596046343</v>
      </c>
      <c r="J26" s="41">
        <f t="shared" si="15"/>
        <v>-0.12459289790538282</v>
      </c>
      <c r="K26" s="42">
        <f t="shared" si="10"/>
        <v>0.93238510467596847</v>
      </c>
      <c r="L26" s="51">
        <f>kWh_in_MMBtu*(I26-H26)*Elec_source_E+(G26-F26)*Gas_source_E</f>
        <v>-3.2857049449472617</v>
      </c>
      <c r="M26" s="52">
        <f>(I26-H26)*Elec_emissions/1000+(G26-F26)*Gas_emissions</f>
        <v>-450.79962833909002</v>
      </c>
      <c r="N26" s="6"/>
      <c r="O26" s="19">
        <v>4</v>
      </c>
      <c r="P26" s="14" t="s">
        <v>25</v>
      </c>
      <c r="Q26" s="13">
        <v>3779</v>
      </c>
      <c r="R26" s="13">
        <v>3713</v>
      </c>
      <c r="S26" s="39">
        <v>49.794056682663729</v>
      </c>
      <c r="T26" s="40">
        <v>44.177622907257252</v>
      </c>
      <c r="U26" s="40">
        <v>361.77039136719674</v>
      </c>
      <c r="V26" s="39">
        <v>625.50070827108073</v>
      </c>
      <c r="W26" s="41">
        <f t="shared" si="16"/>
        <v>-0.11279325585380337</v>
      </c>
      <c r="X26" s="42">
        <f t="shared" si="11"/>
        <v>0.72899917515968815</v>
      </c>
      <c r="Y26" s="51">
        <f>kWh_in_MMBtu*(V26-U26)*Elec_source_E+(T26-S26)*Gas_source_E</f>
        <v>-3.395261981726192</v>
      </c>
      <c r="Z26" s="52">
        <f>(V26-U26)*Elec_emissions/1000+(T26-S26)*Gas_emissions</f>
        <v>-463.93600838276569</v>
      </c>
      <c r="AA26" s="6"/>
      <c r="AB26" s="19">
        <v>4</v>
      </c>
      <c r="AC26" s="14" t="s">
        <v>25</v>
      </c>
      <c r="AD26" s="13">
        <v>1341</v>
      </c>
      <c r="AE26" s="13">
        <v>1332</v>
      </c>
      <c r="AF26" s="39">
        <v>42.50778940860485</v>
      </c>
      <c r="AG26" s="40">
        <v>35.347675388112151</v>
      </c>
      <c r="AH26" s="40">
        <v>319.27148778000128</v>
      </c>
      <c r="AI26" s="39">
        <v>894.02320507135892</v>
      </c>
      <c r="AJ26" s="41">
        <f t="shared" si="17"/>
        <v>-0.16844239891343957</v>
      </c>
      <c r="AK26" s="42">
        <f t="shared" si="12"/>
        <v>1.8001974472816025</v>
      </c>
      <c r="AL26" s="51">
        <f>kWh_in_MMBtu*(AI26-AH26)*Elec_source_E+(AG26-AF26)*Gas_source_E</f>
        <v>-1.8622903086822875</v>
      </c>
      <c r="AM26" s="52">
        <f>(AI26-AH26)*Elec_emissions/1000+(AG26-AF26)*Gas_emissions</f>
        <v>-264.32225591905888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109.27421043857562</v>
      </c>
      <c r="AT26" s="40">
        <v>96.94960944958909</v>
      </c>
      <c r="AU26" s="40">
        <v>644.41657138328515</v>
      </c>
      <c r="AV26" s="39">
        <v>682.64788202777208</v>
      </c>
      <c r="AW26" s="41">
        <f t="shared" si="18"/>
        <v>-0.11278599899757996</v>
      </c>
      <c r="AX26" s="42">
        <f t="shared" si="13"/>
        <v>5.932701352235676E-2</v>
      </c>
      <c r="AY26" s="51">
        <f>kWh_in_MMBtu*(AV26-AU26)*Elec_source_E+(AT26-AS26)*Gas_source_E</f>
        <v>-13.038549807558809</v>
      </c>
      <c r="AZ26" s="52">
        <f>(AV26-AU26)*Elec_emissions/1000+(AT26-AS26)*Gas_emissions</f>
        <v>-1759.2859259631707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83.857734092032956</v>
      </c>
      <c r="BG26" s="40">
        <v>76.311173953048282</v>
      </c>
      <c r="BH26" s="40">
        <v>542.95530023537651</v>
      </c>
      <c r="BI26" s="39">
        <v>555.37983761722569</v>
      </c>
      <c r="BJ26" s="41">
        <f t="shared" si="19"/>
        <v>-8.999241656950098E-2</v>
      </c>
      <c r="BK26" s="42">
        <f t="shared" si="14"/>
        <v>2.2883168055386909E-2</v>
      </c>
      <c r="BL26" s="51">
        <f>kWh_in_MMBtu*(BI26-BH26)*Elec_source_E+(BG26-BF26)*Gas_source_E</f>
        <v>-8.0972959407175242</v>
      </c>
      <c r="BM26" s="52">
        <f>(BI26-BH26)*Elec_emissions/1000+(BG26-BF26)*Gas_emissions</f>
        <v>-1092.305329865279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DOE SNOPR (GTI Scenario 0)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DOE SNOPR (GTI Scenario 0)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DOE SNOPR (GTI Scenario 0)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DOE SNOPR (GTI Scenario 0)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DOE SNOPR (GTI Scenario 0)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3223</v>
      </c>
      <c r="F38" s="30">
        <v>27.314687352996661</v>
      </c>
      <c r="G38" s="30">
        <v>18.798859616709453</v>
      </c>
      <c r="H38" s="30">
        <v>270.52196915438395</v>
      </c>
      <c r="I38" s="30">
        <v>1059.3637308197324</v>
      </c>
      <c r="J38" s="32">
        <f>(G38-F38)/F38</f>
        <v>-0.3117673516168929</v>
      </c>
      <c r="K38" s="36">
        <f t="shared" ref="K38:K41" si="20">(I38-H38)/H38</f>
        <v>2.9159988895954143</v>
      </c>
      <c r="L38" s="49">
        <f>kWh_in_MMBtu*(I38-H38)*Elec_source_E+(G38-F38)*Gas_source_E</f>
        <v>-1.1265874907471858</v>
      </c>
      <c r="M38" s="50">
        <f>(I38-H38)*Elec_emissions/1000+(G38-F38)*Gas_emissions</f>
        <v>-170.00908528636046</v>
      </c>
      <c r="N38" s="6"/>
      <c r="O38" s="16">
        <v>1</v>
      </c>
      <c r="P38" s="17" t="s">
        <v>22</v>
      </c>
      <c r="Q38" s="18">
        <v>3462</v>
      </c>
      <c r="R38" s="18">
        <v>2423</v>
      </c>
      <c r="S38" s="30">
        <v>26.541585824760748</v>
      </c>
      <c r="T38" s="30">
        <v>17.606671312568956</v>
      </c>
      <c r="U38" s="30">
        <v>263.37038803100859</v>
      </c>
      <c r="V38" s="30">
        <v>1128.4915390077931</v>
      </c>
      <c r="W38" s="32">
        <f>(T38-S38)/S38</f>
        <v>-0.33663830681346762</v>
      </c>
      <c r="X38" s="36">
        <f t="shared" ref="X38:X41" si="21">(V38-U38)/U38</f>
        <v>3.2848079749760148</v>
      </c>
      <c r="Y38" s="49">
        <f>kWh_in_MMBtu*(V38-U38)*Elec_source_E+(T38-S38)*Gas_source_E</f>
        <v>-0.79475593148445967</v>
      </c>
      <c r="Z38" s="50">
        <f>(V38-U38)*Elec_emissions/1000+(T38-S38)*Gas_emissions</f>
        <v>-127.00528684263122</v>
      </c>
      <c r="AA38" s="6"/>
      <c r="AB38" s="16">
        <v>1</v>
      </c>
      <c r="AC38" s="17" t="s">
        <v>22</v>
      </c>
      <c r="AD38" s="18">
        <v>1135</v>
      </c>
      <c r="AE38" s="18">
        <v>732</v>
      </c>
      <c r="AF38" s="30">
        <v>26.473522677159398</v>
      </c>
      <c r="AG38" s="30">
        <v>19.191346661913787</v>
      </c>
      <c r="AH38" s="30">
        <v>268.99771125354368</v>
      </c>
      <c r="AI38" s="30">
        <v>883.8768040601858</v>
      </c>
      <c r="AJ38" s="32">
        <f>(AG38-AF38)/AF38</f>
        <v>-0.27507393345610426</v>
      </c>
      <c r="AK38" s="36">
        <f t="shared" ref="AK38:AK41" si="22">(AI38-AH38)/AH38</f>
        <v>2.2858153325590496</v>
      </c>
      <c r="AL38" s="49">
        <f>kWh_in_MMBtu*(AI38-AH38)*Elec_source_E+(AG38-AF38)*Gas_source_E</f>
        <v>-1.5804696069980713</v>
      </c>
      <c r="AM38" s="50">
        <f>(AI38-AH38)*Elec_emissions/1000+(AG38-AF38)*Gas_emissions</f>
        <v>-227.23468636607583</v>
      </c>
      <c r="AO38" s="16">
        <v>1</v>
      </c>
      <c r="AP38" s="17" t="s">
        <v>22</v>
      </c>
      <c r="AQ38" s="18">
        <v>78</v>
      </c>
      <c r="AR38" s="18">
        <v>49</v>
      </c>
      <c r="AS38" s="30">
        <v>67.889403084441881</v>
      </c>
      <c r="AT38" s="30">
        <v>60.638577056475235</v>
      </c>
      <c r="AU38" s="30">
        <v>586.66404826168423</v>
      </c>
      <c r="AV38" s="30">
        <v>517.45430235565743</v>
      </c>
      <c r="AW38" s="32">
        <f>(AT38-AS38)/AS38</f>
        <v>-0.10680350243981314</v>
      </c>
      <c r="AX38" s="36">
        <f t="shared" ref="AX38:AX41" si="23">(AV38-AU38)/AU38</f>
        <v>-0.1179716843244423</v>
      </c>
      <c r="AY38" s="49">
        <f>kWh_in_MMBtu*(AV38-AU38)*Elec_source_E+(AT38-AS38)*Gas_source_E</f>
        <v>-8.6189449979428883</v>
      </c>
      <c r="AZ38" s="50">
        <f>(AV38-AU38)*Elec_emissions/1000+(AT38-AS38)*Gas_emissions</f>
        <v>-1160.7856716466222</v>
      </c>
      <c r="BA38" s="6"/>
      <c r="BB38" s="16">
        <v>1</v>
      </c>
      <c r="BC38" s="17" t="s">
        <v>22</v>
      </c>
      <c r="BD38" s="18">
        <v>26</v>
      </c>
      <c r="BE38" s="18">
        <v>19</v>
      </c>
      <c r="BF38" s="30">
        <v>53.672396552359707</v>
      </c>
      <c r="BG38" s="30">
        <v>47.810732737464818</v>
      </c>
      <c r="BH38" s="30">
        <v>425.94702015947058</v>
      </c>
      <c r="BI38" s="30">
        <v>402.16968571789818</v>
      </c>
      <c r="BJ38" s="32">
        <f>(BG38-BF38)/BF38</f>
        <v>-0.10921188900474356</v>
      </c>
      <c r="BK38" s="36">
        <f t="shared" ref="BK38:BK41" si="24">(BI38-BH38)/BH38</f>
        <v>-5.5822281448689073E-2</v>
      </c>
      <c r="BL38" s="49">
        <f>kWh_in_MMBtu*(BI38-BH38)*Elec_source_E+(BG38-BF38)*Gas_source_E</f>
        <v>-6.6350422878780746</v>
      </c>
      <c r="BM38" s="50">
        <f>(BI38-BH38)*Elec_emissions/1000+(BG38-BF38)*Gas_emissions</f>
        <v>-894.27281724272109</v>
      </c>
    </row>
    <row r="39" spans="2:65" x14ac:dyDescent="0.2">
      <c r="B39" s="16">
        <v>2</v>
      </c>
      <c r="C39" s="17" t="s">
        <v>23</v>
      </c>
      <c r="D39" s="18">
        <v>4700</v>
      </c>
      <c r="E39" s="18">
        <v>3458</v>
      </c>
      <c r="F39" s="30">
        <v>27.590253667492242</v>
      </c>
      <c r="G39" s="31">
        <v>18.835852966821307</v>
      </c>
      <c r="H39" s="31">
        <v>272.52835927718456</v>
      </c>
      <c r="I39" s="30">
        <v>1055.3418823590705</v>
      </c>
      <c r="J39" s="37">
        <f t="shared" ref="J39:J41" si="25">(G39-F39)/F39</f>
        <v>-0.31730047886387003</v>
      </c>
      <c r="K39" s="38">
        <f t="shared" si="20"/>
        <v>2.8724112424780639</v>
      </c>
      <c r="L39" s="49">
        <f>kWh_in_MMBtu*(I39-H39)*Elec_source_E+(G39-F39)*Gas_source_E</f>
        <v>-1.448956679745983</v>
      </c>
      <c r="M39" s="50">
        <f>(I39-H39)*Elec_emissions/1000+(G39-F39)*Gas_emissions</f>
        <v>-213.34643744412915</v>
      </c>
      <c r="N39" s="6"/>
      <c r="O39" s="16">
        <v>2</v>
      </c>
      <c r="P39" s="17" t="s">
        <v>23</v>
      </c>
      <c r="Q39" s="18">
        <v>3461</v>
      </c>
      <c r="R39" s="18">
        <v>2580</v>
      </c>
      <c r="S39" s="30">
        <v>26.748878434420035</v>
      </c>
      <c r="T39" s="31">
        <v>17.493423219666681</v>
      </c>
      <c r="U39" s="31">
        <v>265.17942633247884</v>
      </c>
      <c r="V39" s="30">
        <v>1136.3467245194574</v>
      </c>
      <c r="W39" s="37">
        <f t="shared" ref="W39:W41" si="26">(T39-S39)/S39</f>
        <v>-0.34601283330233318</v>
      </c>
      <c r="X39" s="38">
        <f t="shared" si="21"/>
        <v>3.2851994222761429</v>
      </c>
      <c r="Y39" s="49">
        <f>kWh_in_MMBtu*(V39-U39)*Elec_source_E+(T39-S39)*Gas_source_E</f>
        <v>-1.0816354860289348</v>
      </c>
      <c r="Z39" s="50">
        <f>(V39-U39)*Elec_emissions/1000+(T39-S39)*Gas_emissions</f>
        <v>-165.83308383512053</v>
      </c>
      <c r="AA39" s="6"/>
      <c r="AB39" s="16">
        <v>2</v>
      </c>
      <c r="AC39" s="17" t="s">
        <v>23</v>
      </c>
      <c r="AD39" s="18">
        <v>1135</v>
      </c>
      <c r="AE39" s="18">
        <v>806</v>
      </c>
      <c r="AF39" s="30">
        <v>27.074990048765596</v>
      </c>
      <c r="AG39" s="31">
        <v>19.829095101257533</v>
      </c>
      <c r="AH39" s="31">
        <v>272.24980953044286</v>
      </c>
      <c r="AI39" s="30">
        <v>847.69558069764901</v>
      </c>
      <c r="AJ39" s="37">
        <f t="shared" ref="AJ39:AJ41" si="27">(AG39-AF39)/AF39</f>
        <v>-0.26762318045019623</v>
      </c>
      <c r="AK39" s="38">
        <f t="shared" si="22"/>
        <v>2.1136682231649462</v>
      </c>
      <c r="AL39" s="49">
        <f>kWh_in_MMBtu*(AI39-AH39)*Elec_source_E+(AG39-AF39)*Gas_source_E</f>
        <v>-1.9486158458834621</v>
      </c>
      <c r="AM39" s="50">
        <f>(AI39-AH39)*Elec_emissions/1000+(AG39-AF39)*Gas_emissions</f>
        <v>-275.98022670497858</v>
      </c>
      <c r="AO39" s="16">
        <v>2</v>
      </c>
      <c r="AP39" s="17" t="s">
        <v>23</v>
      </c>
      <c r="AQ39" s="18">
        <v>78</v>
      </c>
      <c r="AR39" s="18">
        <v>52</v>
      </c>
      <c r="AS39" s="30">
        <v>67.778526805797554</v>
      </c>
      <c r="AT39" s="31">
        <v>59.658088714914165</v>
      </c>
      <c r="AU39" s="31">
        <v>583.87280499011422</v>
      </c>
      <c r="AV39" s="30">
        <v>509.49949738832731</v>
      </c>
      <c r="AW39" s="37">
        <f t="shared" ref="AW39:AW41" si="28">(AT39-AS39)/AS39</f>
        <v>-0.11980841829375367</v>
      </c>
      <c r="AX39" s="38">
        <f t="shared" si="23"/>
        <v>-0.12737929728213004</v>
      </c>
      <c r="AY39" s="49">
        <f>kWh_in_MMBtu*(AV39-AU39)*Elec_source_E+(AT39-AS39)*Gas_source_E</f>
        <v>-9.6202070965979889</v>
      </c>
      <c r="AZ39" s="50">
        <f>(AV39-AU39)*Elec_emissions/1000+(AT39-AS39)*Gas_emissions</f>
        <v>-1295.6999534049489</v>
      </c>
      <c r="BA39" s="6"/>
      <c r="BB39" s="16">
        <v>2</v>
      </c>
      <c r="BC39" s="17" t="s">
        <v>23</v>
      </c>
      <c r="BD39" s="18">
        <v>26</v>
      </c>
      <c r="BE39" s="18">
        <v>20</v>
      </c>
      <c r="BF39" s="30">
        <v>52.403272408909004</v>
      </c>
      <c r="BG39" s="31">
        <v>45.843819386946521</v>
      </c>
      <c r="BH39" s="31">
        <v>422.27070508431086</v>
      </c>
      <c r="BI39" s="30">
        <v>393.05340154836961</v>
      </c>
      <c r="BJ39" s="37">
        <f t="shared" ref="BJ39:BJ41" si="29">(BG39-BF39)/BF39</f>
        <v>-0.12517258408555645</v>
      </c>
      <c r="BK39" s="38">
        <f t="shared" si="24"/>
        <v>-6.9190931751014331E-2</v>
      </c>
      <c r="BL39" s="49">
        <f>kWh_in_MMBtu*(BI39-BH39)*Elec_source_E+(BG39-BF39)*Gas_source_E</f>
        <v>-7.4518751901031006</v>
      </c>
      <c r="BM39" s="50">
        <f>(BI39-BH39)*Elec_emissions/1000+(BG39-BF39)*Gas_emissions</f>
        <v>-1004.3082042976748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4396</v>
      </c>
      <c r="F40" s="30">
        <v>27.899902571004038</v>
      </c>
      <c r="G40" s="31">
        <v>19.551392072423599</v>
      </c>
      <c r="H40" s="31">
        <v>275.74466297237791</v>
      </c>
      <c r="I40" s="30">
        <v>986.44079299528198</v>
      </c>
      <c r="J40" s="37">
        <f t="shared" si="25"/>
        <v>-0.29923081191175643</v>
      </c>
      <c r="K40" s="38">
        <f t="shared" si="20"/>
        <v>2.5773703917311952</v>
      </c>
      <c r="L40" s="49">
        <f>kWh_in_MMBtu*(I40-H40)*Elec_source_E+(G40-F40)*Gas_source_E</f>
        <v>-1.7521425233707326</v>
      </c>
      <c r="M40" s="50">
        <f>(I40-H40)*Elec_emissions/1000+(G40-F40)*Gas_emissions</f>
        <v>-252.58237057791359</v>
      </c>
      <c r="N40" s="6"/>
      <c r="O40" s="16">
        <v>3</v>
      </c>
      <c r="P40" s="17" t="s">
        <v>24</v>
      </c>
      <c r="Q40" s="18">
        <v>3462</v>
      </c>
      <c r="R40" s="18">
        <v>3218</v>
      </c>
      <c r="S40" s="30">
        <v>27.201134778689614</v>
      </c>
      <c r="T40" s="31">
        <v>18.221207900997893</v>
      </c>
      <c r="U40" s="31">
        <v>269.77833746520002</v>
      </c>
      <c r="V40" s="30">
        <v>1081.5855110293032</v>
      </c>
      <c r="W40" s="37">
        <f t="shared" si="26"/>
        <v>-0.33013059751929658</v>
      </c>
      <c r="X40" s="38">
        <f t="shared" si="21"/>
        <v>3.0091636756002398</v>
      </c>
      <c r="Y40" s="49">
        <f>kWh_in_MMBtu*(V40-U40)*Elec_source_E+(T40-S40)*Gas_source_E</f>
        <v>-1.3950211171927673</v>
      </c>
      <c r="Z40" s="50">
        <f>(V40-U40)*Elec_emissions/1000+(T40-S40)*Gas_emissions</f>
        <v>-206.73689319487175</v>
      </c>
      <c r="AA40" s="6"/>
      <c r="AB40" s="16">
        <v>3</v>
      </c>
      <c r="AC40" s="17" t="s">
        <v>24</v>
      </c>
      <c r="AD40" s="18">
        <v>1135</v>
      </c>
      <c r="AE40" s="18">
        <v>1083</v>
      </c>
      <c r="AF40" s="30">
        <v>27.412631354832829</v>
      </c>
      <c r="AG40" s="31">
        <v>20.856051128892716</v>
      </c>
      <c r="AH40" s="31">
        <v>274.65287174977021</v>
      </c>
      <c r="AI40" s="30">
        <v>752.67539710689834</v>
      </c>
      <c r="AJ40" s="37">
        <f t="shared" si="27"/>
        <v>-0.23918098708113231</v>
      </c>
      <c r="AK40" s="38">
        <f t="shared" si="22"/>
        <v>1.7404606851977256</v>
      </c>
      <c r="AL40" s="49">
        <f>kWh_in_MMBtu*(AI40-AH40)*Elec_source_E+(AG40-AF40)*Gas_source_E</f>
        <v>-2.2045007138683479</v>
      </c>
      <c r="AM40" s="50">
        <f>(AI40-AH40)*Elec_emissions/1000+(AG40-AF40)*Gas_emissions</f>
        <v>-308.25720193843108</v>
      </c>
      <c r="AO40" s="16">
        <v>3</v>
      </c>
      <c r="AP40" s="17" t="s">
        <v>24</v>
      </c>
      <c r="AQ40" s="18">
        <v>78</v>
      </c>
      <c r="AR40" s="18">
        <v>70</v>
      </c>
      <c r="AS40" s="30">
        <v>59.835855594207544</v>
      </c>
      <c r="AT40" s="31">
        <v>52.163006444963827</v>
      </c>
      <c r="AU40" s="31">
        <v>520.01803590913244</v>
      </c>
      <c r="AV40" s="30">
        <v>449.59183910379915</v>
      </c>
      <c r="AW40" s="37">
        <f t="shared" si="28"/>
        <v>-0.12823162755922041</v>
      </c>
      <c r="AX40" s="38">
        <f t="shared" si="23"/>
        <v>-0.13543029653232933</v>
      </c>
      <c r="AY40" s="49">
        <f>kWh_in_MMBtu*(AV40-AU40)*Elec_source_E+(AT40-AS40)*Gas_source_E</f>
        <v>-9.0915268234727229</v>
      </c>
      <c r="AZ40" s="50">
        <f>(AV40-AU40)*Elec_emissions/1000+(AT40-AS40)*Gas_emissions</f>
        <v>-1224.4913112376605</v>
      </c>
      <c r="BA40" s="6"/>
      <c r="BB40" s="16">
        <v>3</v>
      </c>
      <c r="BC40" s="17" t="s">
        <v>24</v>
      </c>
      <c r="BD40" s="18">
        <v>26</v>
      </c>
      <c r="BE40" s="18">
        <v>25</v>
      </c>
      <c r="BF40" s="30">
        <v>49.53321341729152</v>
      </c>
      <c r="BG40" s="31">
        <v>42.94234804898656</v>
      </c>
      <c r="BH40" s="31">
        <v>407.06103379695082</v>
      </c>
      <c r="BI40" s="30">
        <v>369.30670843687983</v>
      </c>
      <c r="BJ40" s="37">
        <f t="shared" si="29"/>
        <v>-0.13305951529492652</v>
      </c>
      <c r="BK40" s="38">
        <f t="shared" si="24"/>
        <v>-9.2748561580334191E-2</v>
      </c>
      <c r="BL40" s="49">
        <f>kWh_in_MMBtu*(BI40-BH40)*Elec_source_E+(BG40-BF40)*Gas_source_E</f>
        <v>-7.5743770739667688</v>
      </c>
      <c r="BM40" s="50">
        <f>(BI40-BH40)*Elec_emissions/1000+(BG40-BF40)*Gas_emissions</f>
        <v>-1020.6334909396306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4685</v>
      </c>
      <c r="F41" s="39">
        <v>27.966356973043936</v>
      </c>
      <c r="G41" s="40">
        <v>18.500671401486883</v>
      </c>
      <c r="H41" s="40">
        <v>275.9913336941982</v>
      </c>
      <c r="I41" s="39">
        <v>1090.995314171073</v>
      </c>
      <c r="J41" s="41">
        <f t="shared" si="25"/>
        <v>-0.33846687935367442</v>
      </c>
      <c r="K41" s="42">
        <f t="shared" si="20"/>
        <v>2.9530056961133035</v>
      </c>
      <c r="L41" s="51">
        <f>kWh_in_MMBtu*(I41-H41)*Elec_source_E+(G41-F41)*Gas_source_E</f>
        <v>-1.8914469967057652</v>
      </c>
      <c r="M41" s="52">
        <f>(I41-H41)*Elec_emissions/1000+(G41-F41)*Gas_emissions</f>
        <v>-273.7593201929003</v>
      </c>
      <c r="N41" s="6"/>
      <c r="O41" s="19">
        <v>4</v>
      </c>
      <c r="P41" s="14" t="s">
        <v>25</v>
      </c>
      <c r="Q41" s="13">
        <v>3462</v>
      </c>
      <c r="R41" s="13">
        <v>3448</v>
      </c>
      <c r="S41" s="39">
        <v>27.219138220535701</v>
      </c>
      <c r="T41" s="40">
        <v>17.22235430998732</v>
      </c>
      <c r="U41" s="40">
        <v>269.84789283505103</v>
      </c>
      <c r="V41" s="39">
        <v>1182.4271069801844</v>
      </c>
      <c r="W41" s="41">
        <f t="shared" si="26"/>
        <v>-0.36727040472597422</v>
      </c>
      <c r="X41" s="42">
        <f t="shared" si="21"/>
        <v>3.3818282016490024</v>
      </c>
      <c r="Y41" s="51">
        <f>kWh_in_MMBtu*(V41-U41)*Elec_source_E+(T41-S41)*Gas_source_E</f>
        <v>-1.4615349020456136</v>
      </c>
      <c r="Z41" s="52">
        <f>(V41-U41)*Elec_emissions/1000+(T41-S41)*Gas_emissions</f>
        <v>-218.01610057197581</v>
      </c>
      <c r="AA41" s="6"/>
      <c r="AB41" s="19">
        <v>4</v>
      </c>
      <c r="AC41" s="14" t="s">
        <v>25</v>
      </c>
      <c r="AD41" s="13">
        <v>1135</v>
      </c>
      <c r="AE41" s="13">
        <v>1133</v>
      </c>
      <c r="AF41" s="39">
        <v>27.519055309833</v>
      </c>
      <c r="AG41" s="40">
        <v>19.580023229701638</v>
      </c>
      <c r="AH41" s="40">
        <v>275.00266737448351</v>
      </c>
      <c r="AI41" s="39">
        <v>869.12142670272556</v>
      </c>
      <c r="AJ41" s="41">
        <f t="shared" si="27"/>
        <v>-0.28849217354109602</v>
      </c>
      <c r="AK41" s="42">
        <f t="shared" si="22"/>
        <v>2.1604108971030591</v>
      </c>
      <c r="AL41" s="51">
        <f>kWh_in_MMBtu*(AI41-AH41)*Elec_source_E+(AG41-AF41)*Gas_source_E</f>
        <v>-2.5110793254767536</v>
      </c>
      <c r="AM41" s="52">
        <f>(AI41-AH41)*Elec_emissions/1000+(AG41-AF41)*Gas_emissions</f>
        <v>-352.26324923655909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60.462248480719268</v>
      </c>
      <c r="AT41" s="40">
        <v>51.745076337041198</v>
      </c>
      <c r="AU41" s="40">
        <v>520.0388546419</v>
      </c>
      <c r="AV41" s="39">
        <v>500.1699136303377</v>
      </c>
      <c r="AW41" s="41">
        <f t="shared" si="28"/>
        <v>-0.14417545431605772</v>
      </c>
      <c r="AX41" s="42">
        <f t="shared" si="23"/>
        <v>-3.8206647126865355E-2</v>
      </c>
      <c r="AY41" s="51">
        <f>kWh_in_MMBtu*(AV41-AU41)*Elec_source_E+(AT41-AS41)*Gas_source_E</f>
        <v>-9.707138330010169</v>
      </c>
      <c r="AZ41" s="52">
        <f>(AV41-AU41)*Elec_emissions/1000+(AT41-AS41)*Gas_emissions</f>
        <v>-1308.6725708239328</v>
      </c>
      <c r="BA41" s="6"/>
      <c r="BB41" s="19">
        <v>4</v>
      </c>
      <c r="BC41" s="14" t="s">
        <v>25</v>
      </c>
      <c r="BD41" s="13">
        <v>26</v>
      </c>
      <c r="BE41" s="13">
        <v>26</v>
      </c>
      <c r="BF41" s="39">
        <v>49.063414875648682</v>
      </c>
      <c r="BG41" s="40">
        <v>41.257137753404031</v>
      </c>
      <c r="BH41" s="40">
        <v>401.64657941189944</v>
      </c>
      <c r="BI41" s="39">
        <v>406.79047332518536</v>
      </c>
      <c r="BJ41" s="41">
        <f t="shared" si="29"/>
        <v>-0.15910586619438691</v>
      </c>
      <c r="BK41" s="42">
        <f t="shared" si="24"/>
        <v>1.2807015363650637E-2</v>
      </c>
      <c r="BL41" s="51">
        <f>kWh_in_MMBtu*(BI41-BH41)*Elec_source_E+(BG41-BF41)*Gas_source_E</f>
        <v>-8.4556604541295144</v>
      </c>
      <c r="BM41" s="52">
        <f>(BI41-BH41)*Elec_emissions/1000+(BG41-BF41)*Gas_emissions</f>
        <v>-1140.4684008572833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DOE SNOPR (GTI Scenario 0)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DOE SNOPR (GTI Scenario 0)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DOE SNOPR (GTI Scenario 0)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621</v>
      </c>
      <c r="F53" s="30">
        <v>35.11018033949356</v>
      </c>
      <c r="G53" s="30">
        <v>26.225719941355447</v>
      </c>
      <c r="H53" s="30">
        <v>299.28927561954282</v>
      </c>
      <c r="I53" s="30">
        <v>1360.9525764681603</v>
      </c>
      <c r="J53" s="32">
        <f>(G53-F53)/F53</f>
        <v>-0.25304513711495979</v>
      </c>
      <c r="K53" s="36">
        <f t="shared" ref="K53:K56" si="30">(I53-H53)/H53</f>
        <v>3.5472814675732187</v>
      </c>
      <c r="L53" s="49">
        <f>kWh_in_MMBtu*(I53-H53)*Elec_source_E+(G53-F53)*Gas_source_E</f>
        <v>1.2922459265629875</v>
      </c>
      <c r="M53" s="50">
        <f>(I53-H53)*Elec_emissions/1000+(G53-F53)*Gas_emissions</f>
        <v>149.94937225749118</v>
      </c>
      <c r="O53" s="16">
        <v>1</v>
      </c>
      <c r="P53" s="17" t="s">
        <v>22</v>
      </c>
      <c r="Q53" s="18">
        <v>794</v>
      </c>
      <c r="R53" s="18">
        <v>187</v>
      </c>
      <c r="S53" s="30">
        <v>53.251729014797533</v>
      </c>
      <c r="T53" s="30">
        <v>42.395406948434839</v>
      </c>
      <c r="U53" s="30">
        <v>368.68466107585118</v>
      </c>
      <c r="V53" s="30">
        <v>1185.8585150635752</v>
      </c>
      <c r="W53" s="32">
        <f>(T53-S53)/S53</f>
        <v>-0.20386797325108355</v>
      </c>
      <c r="X53" s="36">
        <f t="shared" ref="X53:X56" si="31">(V53-U53)/U53</f>
        <v>2.216457423542237</v>
      </c>
      <c r="Y53" s="49">
        <f>kWh_in_MMBtu*(V53-U53)*Elec_source_E+(T53-S53)*Gas_source_E</f>
        <v>-3.384806922073949</v>
      </c>
      <c r="Z53" s="50">
        <f>(V53-U53)*Elec_emissions/1000+(T53-S53)*Gas_emissions</f>
        <v>-475.20712039655109</v>
      </c>
      <c r="AB53" s="16">
        <v>1</v>
      </c>
      <c r="AC53" s="17" t="s">
        <v>22</v>
      </c>
      <c r="AD53" s="18">
        <v>661</v>
      </c>
      <c r="AE53" s="18">
        <v>434</v>
      </c>
      <c r="AF53" s="30">
        <v>27.293430103821162</v>
      </c>
      <c r="AG53" s="30">
        <v>19.258596737844272</v>
      </c>
      <c r="AH53" s="30">
        <v>269.38849893675592</v>
      </c>
      <c r="AI53" s="30">
        <v>920.38657473663216</v>
      </c>
      <c r="AJ53" s="32">
        <f>(AG53-AF53)/AF53</f>
        <v>-0.2943870863945382</v>
      </c>
      <c r="AK53" s="36">
        <f t="shared" ref="AK53:AK56" si="32">(AI53-AH53)/AH53</f>
        <v>2.4165770935629678</v>
      </c>
      <c r="AL53" s="49">
        <f>kWh_in_MMBtu*(AI53-AH53)*Elec_source_E+(AG53-AF53)*Gas_source_E</f>
        <v>-2.0274397486046496</v>
      </c>
      <c r="AM53" s="50">
        <f>(AI53-AH53)*Elec_emissions/1000+(AG53-AF53)*Gas_emissions</f>
        <v>-288.34174364665262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706</v>
      </c>
      <c r="F54" s="30">
        <v>36.055791480978378</v>
      </c>
      <c r="G54" s="31">
        <v>27.331441693654387</v>
      </c>
      <c r="H54" s="31">
        <v>303.81869166403959</v>
      </c>
      <c r="I54" s="30">
        <v>1324.4411118512392</v>
      </c>
      <c r="J54" s="37">
        <f t="shared" ref="J54:J56" si="33">(G54-F54)/F54</f>
        <v>-0.24196805641963556</v>
      </c>
      <c r="K54" s="38">
        <f t="shared" si="30"/>
        <v>3.3593141178943533</v>
      </c>
      <c r="L54" s="49">
        <f>kWh_in_MMBtu*(I54-H54)*Elec_source_E+(G54-F54)*Gas_source_E</f>
        <v>1.0424536838140295</v>
      </c>
      <c r="M54" s="50">
        <f>(I54-H54)*Elec_emissions/1000+(G54-F54)*Gas_emissions</f>
        <v>117.20216830809886</v>
      </c>
      <c r="O54" s="16">
        <v>2</v>
      </c>
      <c r="P54" s="17" t="s">
        <v>23</v>
      </c>
      <c r="Q54" s="18">
        <v>794</v>
      </c>
      <c r="R54" s="18">
        <v>233</v>
      </c>
      <c r="S54" s="30">
        <v>53.220635087852521</v>
      </c>
      <c r="T54" s="31">
        <v>43.346478894748898</v>
      </c>
      <c r="U54" s="31">
        <v>369.85524832528648</v>
      </c>
      <c r="V54" s="30">
        <v>1052.5458989156982</v>
      </c>
      <c r="W54" s="37">
        <f t="shared" ref="W54:W56" si="34">(T54-S54)/S54</f>
        <v>-0.18553247583017615</v>
      </c>
      <c r="X54" s="38">
        <f t="shared" si="31"/>
        <v>1.8458319942238253</v>
      </c>
      <c r="Y54" s="49">
        <f>kWh_in_MMBtu*(V54-U54)*Elec_source_E+(T54-S54)*Gas_source_E</f>
        <v>-3.7046389386710805</v>
      </c>
      <c r="Z54" s="50">
        <f>(V54-U54)*Elec_emissions/1000+(T54-S54)*Gas_emissions</f>
        <v>-515.25900216654213</v>
      </c>
      <c r="AB54" s="16">
        <v>2</v>
      </c>
      <c r="AC54" s="17" t="s">
        <v>23</v>
      </c>
      <c r="AD54" s="18">
        <v>661</v>
      </c>
      <c r="AE54" s="18">
        <v>473</v>
      </c>
      <c r="AF54" s="30">
        <v>27.600382262370221</v>
      </c>
      <c r="AG54" s="31">
        <v>19.442427596709354</v>
      </c>
      <c r="AH54" s="31">
        <v>271.28905593027554</v>
      </c>
      <c r="AI54" s="30">
        <v>910.28509002857595</v>
      </c>
      <c r="AJ54" s="37">
        <f t="shared" ref="AJ54:AJ56" si="35">(AG54-AF54)/AF54</f>
        <v>-0.29557397387148693</v>
      </c>
      <c r="AK54" s="38">
        <f t="shared" si="32"/>
        <v>2.355406604616332</v>
      </c>
      <c r="AL54" s="49">
        <f>kWh_in_MMBtu*(AI54-AH54)*Elec_source_E+(AG54-AF54)*Gas_source_E</f>
        <v>-2.2857284843721768</v>
      </c>
      <c r="AM54" s="50">
        <f>(AI54-AH54)*Elec_emissions/1000+(AG54-AF54)*Gas_emissions</f>
        <v>-322.90017468973804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1017</v>
      </c>
      <c r="F55" s="30">
        <v>38.442524539524854</v>
      </c>
      <c r="G55" s="31">
        <v>30.949304783208849</v>
      </c>
      <c r="H55" s="31">
        <v>317.68117493433556</v>
      </c>
      <c r="I55" s="30">
        <v>1205.269002259156</v>
      </c>
      <c r="J55" s="37">
        <f t="shared" si="33"/>
        <v>-0.19492007473681439</v>
      </c>
      <c r="K55" s="38">
        <f t="shared" si="30"/>
        <v>2.7939578966499483</v>
      </c>
      <c r="L55" s="49">
        <f>kWh_in_MMBtu*(I55-H55)*Elec_source_E+(G55-F55)*Gas_source_E</f>
        <v>1.0089694708737351</v>
      </c>
      <c r="M55" s="50">
        <f>(I55-H55)*Elec_emissions/1000+(G55-F55)*Gas_emissions</f>
        <v>115.73464221480617</v>
      </c>
      <c r="O55" s="16">
        <v>3</v>
      </c>
      <c r="P55" s="17" t="s">
        <v>24</v>
      </c>
      <c r="Q55" s="18">
        <v>794</v>
      </c>
      <c r="R55" s="18">
        <v>412</v>
      </c>
      <c r="S55" s="30">
        <v>53.752244084047497</v>
      </c>
      <c r="T55" s="31">
        <v>46.688508705609415</v>
      </c>
      <c r="U55" s="31">
        <v>379.1835329585179</v>
      </c>
      <c r="V55" s="30">
        <v>749.32088392330445</v>
      </c>
      <c r="W55" s="37">
        <f t="shared" si="34"/>
        <v>-0.13141284608309861</v>
      </c>
      <c r="X55" s="38">
        <f t="shared" si="31"/>
        <v>0.97614299881867239</v>
      </c>
      <c r="Y55" s="49">
        <f>kWh_in_MMBtu*(V55-U55)*Elec_source_E+(T55-S55)*Gas_source_E</f>
        <v>-3.8727013665129202</v>
      </c>
      <c r="Z55" s="50">
        <f>(V55-U55)*Elec_emissions/1000+(T55-S55)*Gas_emissions</f>
        <v>-530.76273751728968</v>
      </c>
      <c r="AB55" s="16">
        <v>3</v>
      </c>
      <c r="AC55" s="17" t="s">
        <v>24</v>
      </c>
      <c r="AD55" s="18">
        <v>661</v>
      </c>
      <c r="AE55" s="18">
        <v>605</v>
      </c>
      <c r="AF55" s="30">
        <v>28.016732056312701</v>
      </c>
      <c r="AG55" s="31">
        <v>20.231036988119534</v>
      </c>
      <c r="AH55" s="31">
        <v>275.79857740381846</v>
      </c>
      <c r="AI55" s="30">
        <v>865.09938147391688</v>
      </c>
      <c r="AJ55" s="37">
        <f t="shared" si="35"/>
        <v>-0.27789447579197241</v>
      </c>
      <c r="AK55" s="38">
        <f t="shared" si="32"/>
        <v>2.1367071926816235</v>
      </c>
      <c r="AL55" s="49">
        <f>kWh_in_MMBtu*(AI55-AH55)*Elec_source_E+(AG55-AF55)*Gas_source_E</f>
        <v>-2.3937537821633246</v>
      </c>
      <c r="AM55" s="50">
        <f>(AI55-AH55)*Elec_emissions/1000+(AG55-AF55)*Gas_emissions</f>
        <v>-336.33005232266271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1436</v>
      </c>
      <c r="F56" s="39">
        <v>41.821380296428799</v>
      </c>
      <c r="G56" s="40">
        <v>34.707198101104012</v>
      </c>
      <c r="H56" s="40">
        <v>333.36193927109116</v>
      </c>
      <c r="I56" s="39">
        <v>1184.3020246976969</v>
      </c>
      <c r="J56" s="41">
        <f t="shared" si="33"/>
        <v>-0.17010873732286352</v>
      </c>
      <c r="K56" s="42">
        <f t="shared" si="30"/>
        <v>2.5526011976268776</v>
      </c>
      <c r="L56" s="51">
        <f>kWh_in_MMBtu*(I56-H56)*Elec_source_E+(G56-F56)*Gas_source_E</f>
        <v>1.0432273174512225</v>
      </c>
      <c r="M56" s="52">
        <f>(I56-H56)*Elec_emissions/1000+(G56-F56)*Gas_emissions</f>
        <v>121.19445044130339</v>
      </c>
      <c r="O56" s="19">
        <v>4</v>
      </c>
      <c r="P56" s="14" t="s">
        <v>25</v>
      </c>
      <c r="Q56" s="13">
        <v>794</v>
      </c>
      <c r="R56" s="13">
        <v>778</v>
      </c>
      <c r="S56" s="39">
        <v>53.782532101636505</v>
      </c>
      <c r="T56" s="40">
        <v>47.869957623360854</v>
      </c>
      <c r="U56" s="40">
        <v>384.23255621814565</v>
      </c>
      <c r="V56" s="39">
        <v>638.71675308509361</v>
      </c>
      <c r="W56" s="41">
        <f t="shared" si="34"/>
        <v>-0.10993484775135276</v>
      </c>
      <c r="X56" s="42">
        <f t="shared" si="31"/>
        <v>0.6623181527659675</v>
      </c>
      <c r="Y56" s="51">
        <f>kWh_in_MMBtu*(V56-U56)*Elec_source_E+(T56-S56)*Gas_source_E</f>
        <v>-3.8136489876027686</v>
      </c>
      <c r="Z56" s="52">
        <f>(V56-U56)*Elec_emissions/1000+(T56-S56)*Gas_emissions</f>
        <v>-520.14882072318824</v>
      </c>
      <c r="AB56" s="19">
        <v>4</v>
      </c>
      <c r="AC56" s="14" t="s">
        <v>25</v>
      </c>
      <c r="AD56" s="13">
        <v>661</v>
      </c>
      <c r="AE56" s="13">
        <v>658</v>
      </c>
      <c r="AF56" s="39">
        <v>27.678863420362575</v>
      </c>
      <c r="AG56" s="40">
        <v>19.143935322508582</v>
      </c>
      <c r="AH56" s="40">
        <v>273.2140061634787</v>
      </c>
      <c r="AI56" s="39">
        <v>934.85302461024799</v>
      </c>
      <c r="AJ56" s="41">
        <f t="shared" si="35"/>
        <v>-0.30835543960866113</v>
      </c>
      <c r="AK56" s="42">
        <f t="shared" si="32"/>
        <v>2.4216877741285159</v>
      </c>
      <c r="AL56" s="51">
        <f>kWh_in_MMBtu*(AI56-AH56)*Elec_source_E+(AG56-AF56)*Gas_source_E</f>
        <v>-2.4625285966398849</v>
      </c>
      <c r="AM56" s="52">
        <f>(AI56-AH56)*Elec_emissions/1000+(AG56-AF56)*Gas_emissions</f>
        <v>-347.26268048663735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DOE SNOPR (GTI Scenario 0)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DOE SNOPR (GTI Scenario 0)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DOE SNOPR (GTI Scenario 0)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389</v>
      </c>
      <c r="F68" s="30">
        <v>34.526436311026814</v>
      </c>
      <c r="G68" s="30">
        <v>26.893588534635221</v>
      </c>
      <c r="H68" s="30">
        <v>289.93616387763234</v>
      </c>
      <c r="I68" s="30">
        <v>797</v>
      </c>
      <c r="J68" s="32">
        <f>(G68-F68)/F68</f>
        <v>-0.22107256328548067</v>
      </c>
      <c r="K68" s="36">
        <f t="shared" ref="K68:K71" si="36">(I68-H68)/H68</f>
        <v>1.7488809582800928</v>
      </c>
      <c r="L68" s="49">
        <f>kWh_in_MMBtu*(I68-H68)*Elec_source_E+(G68-F68)*Gas_source_E</f>
        <v>-3.0773804989735121</v>
      </c>
      <c r="M68" s="50">
        <f>(I68-H68)*Elec_emissions/1000+(G68-F68)*Gas_emissions</f>
        <v>-426.64127827134894</v>
      </c>
      <c r="O68" s="16">
        <v>1</v>
      </c>
      <c r="P68" s="17" t="s">
        <v>22</v>
      </c>
      <c r="Q68" s="18">
        <v>441</v>
      </c>
      <c r="R68" s="18">
        <v>108</v>
      </c>
      <c r="S68" s="30">
        <v>57.237339842536073</v>
      </c>
      <c r="T68" s="30">
        <v>50.269363163338589</v>
      </c>
      <c r="U68" s="30">
        <v>387.55936396558599</v>
      </c>
      <c r="V68" s="30">
        <v>523.95938846499951</v>
      </c>
      <c r="W68" s="32">
        <f>(T68-S68)/S68</f>
        <v>-0.12173830402263409</v>
      </c>
      <c r="X68" s="36">
        <f t="shared" ref="X68:X71" si="37">(V68-U68)/U68</f>
        <v>0.35194614601422813</v>
      </c>
      <c r="Y68" s="49">
        <f>kWh_in_MMBtu*(V68-U68)*Elec_source_E+(T68-S68)*Gas_source_E</f>
        <v>-6.1848841621511088</v>
      </c>
      <c r="Z68" s="50">
        <f>(V68-U68)*Elec_emissions/1000+(T68-S68)*Gas_emissions</f>
        <v>-837.23357824353445</v>
      </c>
      <c r="AB68" s="16">
        <v>1</v>
      </c>
      <c r="AC68" s="17" t="s">
        <v>22</v>
      </c>
      <c r="AD68" s="18">
        <v>374</v>
      </c>
      <c r="AE68" s="18">
        <v>281</v>
      </c>
      <c r="AF68" s="30">
        <v>25.797690469735009</v>
      </c>
      <c r="AG68" s="30">
        <v>17.909305047446711</v>
      </c>
      <c r="AH68" s="30">
        <v>252.41550334560773</v>
      </c>
      <c r="AI68" s="30">
        <v>911.92704269096635</v>
      </c>
      <c r="AJ68" s="32">
        <f>(AG68-AF68)/AF68</f>
        <v>-0.30577874525406407</v>
      </c>
      <c r="AK68" s="36">
        <f>(AH68-AG68)/AG68</f>
        <v>13.094098161647766</v>
      </c>
      <c r="AL68" s="49">
        <f>kWh_in_MMBtu*(AI68-AH68)*Elec_source_E+(AG68-AF68)*Gas_source_E</f>
        <v>-1.7797926275927729</v>
      </c>
      <c r="AM68" s="50">
        <f>(AI68-AH68)*Elec_emissions/1000+(AG68-AF68)*Gas_emissions</f>
        <v>-255.13853201815482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816</v>
      </c>
      <c r="E69" s="18">
        <v>432</v>
      </c>
      <c r="F69" s="30">
        <v>35.469469321296508</v>
      </c>
      <c r="G69" s="31">
        <v>27.763721724125212</v>
      </c>
      <c r="H69" s="31">
        <v>296.68025596538564</v>
      </c>
      <c r="I69" s="30">
        <v>867</v>
      </c>
      <c r="J69" s="37">
        <f t="shared" ref="J69:J71" si="38">(G69-F69)/F69</f>
        <v>-0.21725015188046884</v>
      </c>
      <c r="K69" s="38">
        <f t="shared" si="36"/>
        <v>1.9223380476695924</v>
      </c>
      <c r="L69" s="49">
        <f>kWh_in_MMBtu*(I69-H69)*Elec_source_E+(G69-F69)*Gas_source_E</f>
        <v>-2.5028521223435973</v>
      </c>
      <c r="M69" s="50">
        <f>(I69-H69)*Elec_emissions/1000+(G69-F69)*Gas_emissions</f>
        <v>-350.60839981511037</v>
      </c>
      <c r="O69" s="16">
        <v>2</v>
      </c>
      <c r="P69" s="17" t="s">
        <v>23</v>
      </c>
      <c r="Q69" s="18">
        <v>442</v>
      </c>
      <c r="R69" s="18">
        <v>138</v>
      </c>
      <c r="S69" s="30">
        <v>56.45808318818068</v>
      </c>
      <c r="T69" s="31">
        <v>49.95305163675723</v>
      </c>
      <c r="U69" s="31">
        <v>392.21325548454075</v>
      </c>
      <c r="V69" s="30">
        <v>493.13409971683103</v>
      </c>
      <c r="W69" s="37">
        <f t="shared" ref="W69:W71" si="39">(T69-S69)/S69</f>
        <v>-0.1152187815116128</v>
      </c>
      <c r="X69" s="38">
        <f t="shared" si="37"/>
        <v>0.25731115106656083</v>
      </c>
      <c r="Y69" s="49">
        <f>kWh_in_MMBtu*(V69-U69)*Elec_source_E+(T69-S69)*Gas_source_E</f>
        <v>-6.0470855612520973</v>
      </c>
      <c r="Z69" s="50">
        <f>(V69-U69)*Elec_emissions/1000+(T69-S69)*Gas_emissions</f>
        <v>-817.83679227908419</v>
      </c>
      <c r="AB69" s="16">
        <v>2</v>
      </c>
      <c r="AC69" s="17" t="s">
        <v>23</v>
      </c>
      <c r="AD69" s="18">
        <v>374</v>
      </c>
      <c r="AE69" s="18">
        <v>294</v>
      </c>
      <c r="AF69" s="30">
        <v>25.617670975616218</v>
      </c>
      <c r="AG69" s="31">
        <v>17.348321969216347</v>
      </c>
      <c r="AH69" s="31">
        <v>251.83823578292544</v>
      </c>
      <c r="AI69" s="30">
        <v>931.81652427827805</v>
      </c>
      <c r="AJ69" s="37">
        <f t="shared" ref="AJ69:AJ71" si="40">(AG69-AF69)/AF69</f>
        <v>-0.32279862655238734</v>
      </c>
      <c r="AK69" s="38">
        <f t="shared" ref="AK69:AK71" si="41">(AH69-AG69)/AG69</f>
        <v>13.516576083254547</v>
      </c>
      <c r="AL69" s="49">
        <f>kWh_in_MMBtu*(AI69-AH69)*Elec_source_E+(AG69-AF69)*Gas_source_E</f>
        <v>-1.9834416315370671</v>
      </c>
      <c r="AM69" s="50">
        <f>(AI69-AH69)*Elec_emissions/1000+(AG69-AF69)*Gas_emissions</f>
        <v>-283.07207909825422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591</v>
      </c>
      <c r="F70" s="30">
        <v>38.089261398055186</v>
      </c>
      <c r="G70" s="31">
        <v>30.957113515810619</v>
      </c>
      <c r="H70" s="31">
        <v>315.60562258193204</v>
      </c>
      <c r="I70" s="30">
        <v>1051</v>
      </c>
      <c r="J70" s="37">
        <f t="shared" si="38"/>
        <v>-0.18724825897014455</v>
      </c>
      <c r="K70" s="38">
        <f t="shared" si="36"/>
        <v>2.330105437925643</v>
      </c>
      <c r="L70" s="49">
        <f>kWh_in_MMBtu*(I70-H70)*Elec_source_E+(G70-F70)*Gas_source_E</f>
        <v>-0.17095742162782024</v>
      </c>
      <c r="M70" s="50">
        <f>(I70-H70)*Elec_emissions/1000+(G70-F70)*Gas_emissions</f>
        <v>-39.905889498812712</v>
      </c>
      <c r="O70" s="16">
        <v>3</v>
      </c>
      <c r="P70" s="17" t="s">
        <v>24</v>
      </c>
      <c r="Q70" s="18">
        <v>441</v>
      </c>
      <c r="R70" s="18">
        <v>242</v>
      </c>
      <c r="S70" s="30">
        <v>55.76254294144853</v>
      </c>
      <c r="T70" s="31">
        <v>50.5678399770417</v>
      </c>
      <c r="U70" s="31">
        <v>401.49784011273658</v>
      </c>
      <c r="V70" s="30">
        <v>443.75360663267594</v>
      </c>
      <c r="W70" s="37">
        <f t="shared" si="39"/>
        <v>-9.3157569407502486E-2</v>
      </c>
      <c r="X70" s="38">
        <f t="shared" si="37"/>
        <v>0.10524531466489175</v>
      </c>
      <c r="Y70" s="49">
        <f>kWh_in_MMBtu*(V70-U70)*Elec_source_E+(T70-S70)*Gas_source_E</f>
        <v>-5.2253529799482061</v>
      </c>
      <c r="Z70" s="50">
        <f>(V70-U70)*Elec_emissions/1000+(T70-S70)*Gas_emissions</f>
        <v>-705.67177756235901</v>
      </c>
      <c r="AB70" s="16">
        <v>3</v>
      </c>
      <c r="AC70" s="17" t="s">
        <v>24</v>
      </c>
      <c r="AD70" s="18">
        <v>374</v>
      </c>
      <c r="AE70" s="18">
        <v>349</v>
      </c>
      <c r="AF70" s="30">
        <v>25.834435800630583</v>
      </c>
      <c r="AG70" s="31">
        <v>17.358844737535815</v>
      </c>
      <c r="AH70" s="31">
        <v>256.04712217375129</v>
      </c>
      <c r="AI70" s="30">
        <v>928.2902870416375</v>
      </c>
      <c r="AJ70" s="37">
        <f t="shared" si="40"/>
        <v>-0.32807339508021655</v>
      </c>
      <c r="AK70" s="38">
        <f t="shared" si="41"/>
        <v>13.750239779499211</v>
      </c>
      <c r="AL70" s="49">
        <f>kWh_in_MMBtu*(AI70-AH70)*Elec_source_E+(AG70-AF70)*Gas_source_E</f>
        <v>-2.2882172472792011</v>
      </c>
      <c r="AM70" s="50">
        <f>(AI70-AH70)*Elec_emissions/1000+(AG70-AF70)*Gas_emissions</f>
        <v>-323.9976099751118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805</v>
      </c>
      <c r="F71" s="39">
        <v>41.778276032004612</v>
      </c>
      <c r="G71" s="40">
        <v>34.017039118688487</v>
      </c>
      <c r="H71" s="40">
        <v>333.26711016581589</v>
      </c>
      <c r="I71" s="39">
        <v>1241</v>
      </c>
      <c r="J71" s="41">
        <f t="shared" si="38"/>
        <v>-0.18577207224564657</v>
      </c>
      <c r="K71" s="42">
        <f t="shared" si="36"/>
        <v>2.7237397935324155</v>
      </c>
      <c r="L71" s="51">
        <f>kWh_in_MMBtu*(I71-H71)*Elec_source_E+(G71-F71)*Gas_source_E</f>
        <v>0.9251062237234251</v>
      </c>
      <c r="M71" s="52">
        <f>(I71-H71)*Elec_emissions/1000+(G71-F71)*Gas_emissions</f>
        <v>103.96305886112964</v>
      </c>
      <c r="O71" s="19">
        <v>4</v>
      </c>
      <c r="P71" s="14" t="s">
        <v>25</v>
      </c>
      <c r="Q71" s="13">
        <v>441</v>
      </c>
      <c r="R71" s="13">
        <v>433</v>
      </c>
      <c r="S71" s="39">
        <v>55.354237724684396</v>
      </c>
      <c r="T71" s="40">
        <v>49.323461845777807</v>
      </c>
      <c r="U71" s="40">
        <v>398.68272054387484</v>
      </c>
      <c r="V71" s="39">
        <v>484.4768594708309</v>
      </c>
      <c r="W71" s="41">
        <f t="shared" si="39"/>
        <v>-0.10894876574584739</v>
      </c>
      <c r="X71" s="42">
        <f t="shared" si="37"/>
        <v>0.21519402398457965</v>
      </c>
      <c r="Y71" s="51">
        <f>kWh_in_MMBtu*(V71-U71)*Elec_source_E+(T71-S71)*Gas_source_E</f>
        <v>-5.686538620017564</v>
      </c>
      <c r="Z71" s="52">
        <f>(V71-U71)*Elec_emissions/1000+(T71-S71)*Gas_emissions</f>
        <v>-768.86597207484101</v>
      </c>
      <c r="AB71" s="19">
        <v>4</v>
      </c>
      <c r="AC71" s="14" t="s">
        <v>25</v>
      </c>
      <c r="AD71" s="13">
        <v>374</v>
      </c>
      <c r="AE71" s="13">
        <v>372</v>
      </c>
      <c r="AF71" s="39">
        <v>25.976148577890772</v>
      </c>
      <c r="AG71" s="40">
        <v>16.200692234737669</v>
      </c>
      <c r="AH71" s="40">
        <v>257.12474647307459</v>
      </c>
      <c r="AI71" s="39">
        <v>1096.0195559329677</v>
      </c>
      <c r="AJ71" s="41">
        <f t="shared" si="40"/>
        <v>-0.37632431589467202</v>
      </c>
      <c r="AK71" s="42">
        <f t="shared" si="41"/>
        <v>14.871219744656678</v>
      </c>
      <c r="AL71" s="51">
        <f>kWh_in_MMBtu*(AI71-AH71)*Elec_source_E+(AG71-AF71)*Gas_source_E</f>
        <v>-1.9820950125309285</v>
      </c>
      <c r="AM71" s="52">
        <f>(AI71-AH71)*Elec_emissions/1000+(AG71-AF71)*Gas_emissions</f>
        <v>-286.53174075020843</v>
      </c>
      <c r="AY71" s="51"/>
      <c r="AZ71" s="52"/>
      <c r="BL71" s="51"/>
      <c r="BM71" s="52"/>
    </row>
  </sheetData>
  <mergeCells count="21">
    <mergeCell ref="F3:I3"/>
    <mergeCell ref="F18:I18"/>
    <mergeCell ref="S3:V3"/>
    <mergeCell ref="AF3:AI3"/>
    <mergeCell ref="AS3:AV3"/>
    <mergeCell ref="BF3:BI3"/>
    <mergeCell ref="S18:V18"/>
    <mergeCell ref="AF18:AI18"/>
    <mergeCell ref="AS18:AV18"/>
    <mergeCell ref="BF18:BI18"/>
    <mergeCell ref="BF33:BI33"/>
    <mergeCell ref="AS33:AV33"/>
    <mergeCell ref="AF33:AI33"/>
    <mergeCell ref="S33:V33"/>
    <mergeCell ref="F33:I33"/>
    <mergeCell ref="F48:I48"/>
    <mergeCell ref="F63:I63"/>
    <mergeCell ref="S63:V63"/>
    <mergeCell ref="S48:V48"/>
    <mergeCell ref="AF48:AI48"/>
    <mergeCell ref="AF63:AI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M71"/>
  <sheetViews>
    <sheetView workbookViewId="0">
      <selection activeCell="E9" sqref="E9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78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DOE SNOPR (GTI Scenario 0.55)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DOE SNOPR (GTI Scenario 0.55)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DOE SNOPR (GTI Scenario 0.55)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DOE SNOPR (GTI Scenario 0.55)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3466</v>
      </c>
      <c r="F8" s="30">
        <v>39.745833033081411</v>
      </c>
      <c r="G8" s="30">
        <v>30.155034079226191</v>
      </c>
      <c r="H8" s="30">
        <v>926.06556220599748</v>
      </c>
      <c r="I8" s="30">
        <v>1166.1024860471666</v>
      </c>
      <c r="J8" s="32">
        <f>(G8-F8)/F8</f>
        <v>-0.24130325676839048</v>
      </c>
      <c r="K8" s="36">
        <f>(I8-H8)/H8</f>
        <v>0.25920078840786698</v>
      </c>
      <c r="L8" s="49">
        <f>kWh_in_MMBtu*(I8-H8)*Elec_source_E+(G8-F8)*Gas_source_E</f>
        <v>-7.9722809040765075</v>
      </c>
      <c r="M8" s="50">
        <f>(I8-H8)*Elec_emissions/1000+(G8-F8)*Gas_emissions</f>
        <v>-1080.660808860938</v>
      </c>
      <c r="N8" s="6"/>
      <c r="O8" s="16">
        <v>1</v>
      </c>
      <c r="P8" s="17" t="s">
        <v>22</v>
      </c>
      <c r="Q8" s="18">
        <v>7241</v>
      </c>
      <c r="R8" s="18">
        <v>2389</v>
      </c>
      <c r="S8" s="30">
        <v>38.726213825404351</v>
      </c>
      <c r="T8" s="30">
        <v>28.753555552009654</v>
      </c>
      <c r="U8" s="30">
        <v>319.17351156946739</v>
      </c>
      <c r="V8" s="30">
        <v>1239.5901000688227</v>
      </c>
      <c r="W8" s="32">
        <f>(T8-S8)/S8</f>
        <v>-0.25751699658417537</v>
      </c>
      <c r="X8" s="36">
        <f t="shared" ref="X8:X11" si="0">(V8-U8)/U8</f>
        <v>2.8837499201403145</v>
      </c>
      <c r="Y8" s="49">
        <f>kWh_in_MMBtu*(V8-U8)*Elec_source_E+(T8-S8)*Gas_source_E</f>
        <v>-1.3542090354051819</v>
      </c>
      <c r="Z8" s="50">
        <f>(V8-U8)*Elec_emissions/1000+(T8-S8)*Gas_emissions</f>
        <v>-203.72145672100442</v>
      </c>
      <c r="AA8" s="6"/>
      <c r="AB8" s="16">
        <v>1</v>
      </c>
      <c r="AC8" s="17" t="s">
        <v>22</v>
      </c>
      <c r="AD8" s="18">
        <v>2476</v>
      </c>
      <c r="AE8" s="18">
        <v>964</v>
      </c>
      <c r="AF8" s="30">
        <v>36.19194329529045</v>
      </c>
      <c r="AG8" s="30">
        <v>27.590207586754321</v>
      </c>
      <c r="AH8" s="30">
        <v>306.40935690689372</v>
      </c>
      <c r="AI8" s="30">
        <v>1054.2867330259057</v>
      </c>
      <c r="AJ8" s="32">
        <f>(AG8-AF8)/AF8</f>
        <v>-0.237669904551808</v>
      </c>
      <c r="AK8" s="36">
        <f t="shared" ref="AK8:AK11" si="1">(AI8-AH8)/AH8</f>
        <v>2.440778518216935</v>
      </c>
      <c r="AL8" s="49">
        <f>kWh_in_MMBtu*(AI8-AH8)*Elec_source_E+(AG8-AF8)*Gas_source_E</f>
        <v>-1.6437491225476828</v>
      </c>
      <c r="AM8" s="50">
        <f>(AI8-AH8)*Elec_emissions/1000+(AG8-AF8)*Gas_emissions</f>
        <v>-238.81611554519759</v>
      </c>
      <c r="AO8" s="16">
        <v>1</v>
      </c>
      <c r="AP8" s="17" t="s">
        <v>22</v>
      </c>
      <c r="AQ8" s="18">
        <v>211</v>
      </c>
      <c r="AR8" s="18">
        <v>86</v>
      </c>
      <c r="AS8" s="30">
        <v>97.816669191145991</v>
      </c>
      <c r="AT8" s="30">
        <v>87.183915372493928</v>
      </c>
      <c r="AU8" s="30">
        <v>641.56120706697084</v>
      </c>
      <c r="AV8" s="30">
        <v>598.70952815959038</v>
      </c>
      <c r="AW8" s="32">
        <f>(AT8-AS8)/AS8</f>
        <v>-0.10870083705134484</v>
      </c>
      <c r="AX8" s="36">
        <f>(AU8-AT8)/AT8</f>
        <v>6.3587106558118638</v>
      </c>
      <c r="AY8" s="49">
        <f>kWh_in_MMBtu*(AV8-AU8)*Elec_source_E+(AT8-AS8)*Gas_source_E</f>
        <v>-12.032735923161848</v>
      </c>
      <c r="AZ8" s="50">
        <f>(AV8-AU8)*Elec_emissions/1000+(AT8-AS8)*Gas_emissions</f>
        <v>-1621.7816037954346</v>
      </c>
      <c r="BA8" s="6"/>
      <c r="BB8" s="16">
        <v>1</v>
      </c>
      <c r="BC8" s="17" t="s">
        <v>22</v>
      </c>
      <c r="BD8" s="18">
        <v>72</v>
      </c>
      <c r="BE8" s="18">
        <v>27</v>
      </c>
      <c r="BF8" s="30">
        <v>71.883910247065771</v>
      </c>
      <c r="BG8" s="30">
        <v>64.086187747447966</v>
      </c>
      <c r="BH8" s="30">
        <v>505.6782891663247</v>
      </c>
      <c r="BI8" s="30">
        <v>463.29768579144189</v>
      </c>
      <c r="BJ8" s="32">
        <f>(BG8-BF8)/BF8</f>
        <v>-0.1084766044698591</v>
      </c>
      <c r="BK8" s="36">
        <f>(BH8-BG8)/BG8</f>
        <v>6.8905971308374756</v>
      </c>
      <c r="BL8" s="49">
        <f>kWh_in_MMBtu*(BI8-BH8)*Elec_source_E+(BG8-BF8)*Gas_source_E</f>
        <v>-8.937681437142114</v>
      </c>
      <c r="BM8" s="50">
        <f>(BI8-BH8)*Elec_emissions/1000+(BG8-BF8)*Gas_emissions</f>
        <v>-1204.3859669121316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4018</v>
      </c>
      <c r="F9" s="30">
        <v>40.592804485126038</v>
      </c>
      <c r="G9" s="31">
        <v>31.292596678481459</v>
      </c>
      <c r="H9" s="31">
        <v>329.52735455181983</v>
      </c>
      <c r="I9" s="30">
        <v>1097.7540650346348</v>
      </c>
      <c r="J9" s="37">
        <f t="shared" ref="J9:J11" si="2">(G9-F9)/F9</f>
        <v>-0.22910976279188469</v>
      </c>
      <c r="K9" s="38">
        <f t="shared" ref="K9:K11" si="3">(I9-H9)/H9</f>
        <v>2.3312987522011848</v>
      </c>
      <c r="L9" s="49">
        <f>kWh_in_MMBtu*(I9-H9)*Elec_source_E+(G9-F9)*Gas_source_E</f>
        <v>-2.1946963328848899</v>
      </c>
      <c r="M9" s="50">
        <f>(I9-H9)*Elec_emissions/1000+(G9-F9)*Gas_emissions</f>
        <v>-313.58443682062057</v>
      </c>
      <c r="N9" s="6"/>
      <c r="O9" s="16">
        <v>2</v>
      </c>
      <c r="P9" s="17" t="s">
        <v>23</v>
      </c>
      <c r="Q9" s="18">
        <v>7241</v>
      </c>
      <c r="R9" s="18">
        <v>2725</v>
      </c>
      <c r="S9" s="30">
        <v>39.404102922697803</v>
      </c>
      <c r="T9" s="31">
        <v>29.611988643084381</v>
      </c>
      <c r="U9" s="31">
        <v>322.9084189162636</v>
      </c>
      <c r="V9" s="30">
        <v>1179.6733165583248</v>
      </c>
      <c r="W9" s="37">
        <f t="shared" ref="W9:W11" si="4">(T9-S9)/S9</f>
        <v>-0.24850494119415431</v>
      </c>
      <c r="X9" s="38">
        <f t="shared" si="0"/>
        <v>2.6532751933737502</v>
      </c>
      <c r="Y9" s="49">
        <f>kWh_in_MMBtu*(V9-U9)*Elec_source_E+(T9-S9)*Gas_source_E</f>
        <v>-1.8154971779222713</v>
      </c>
      <c r="Z9" s="50">
        <f>(V9-U9)*Elec_emissions/1000+(T9-S9)*Gas_emissions</f>
        <v>-264.47341847685016</v>
      </c>
      <c r="AA9" s="6"/>
      <c r="AB9" s="16">
        <v>2</v>
      </c>
      <c r="AC9" s="17" t="s">
        <v>23</v>
      </c>
      <c r="AD9" s="18">
        <v>2476</v>
      </c>
      <c r="AE9" s="18">
        <v>1163</v>
      </c>
      <c r="AF9" s="30">
        <v>37.074208651137269</v>
      </c>
      <c r="AG9" s="31">
        <v>29.063941703691636</v>
      </c>
      <c r="AH9" s="31">
        <v>310.42125444108382</v>
      </c>
      <c r="AI9" s="30">
        <v>962.42895468870506</v>
      </c>
      <c r="AJ9" s="37">
        <f t="shared" ref="AJ9:AJ11" si="5">(AG9-AF9)/AF9</f>
        <v>-0.21606036214612268</v>
      </c>
      <c r="AK9" s="38">
        <f t="shared" si="1"/>
        <v>2.1003964481155348</v>
      </c>
      <c r="AL9" s="49">
        <f>kWh_in_MMBtu*(AI9-AH9)*Elec_source_E+(AG9-AF9)*Gas_source_E</f>
        <v>-1.9902240631172994</v>
      </c>
      <c r="AM9" s="50">
        <f>(AI9-AH9)*Elec_emissions/1000+(AG9-AF9)*Gas_emissions</f>
        <v>-283.34588115492022</v>
      </c>
      <c r="AO9" s="16">
        <v>2</v>
      </c>
      <c r="AP9" s="17" t="s">
        <v>23</v>
      </c>
      <c r="AQ9" s="18">
        <v>211</v>
      </c>
      <c r="AR9" s="18">
        <v>98</v>
      </c>
      <c r="AS9" s="30">
        <v>102.94013970066425</v>
      </c>
      <c r="AT9" s="31">
        <v>91.621803295766483</v>
      </c>
      <c r="AU9" s="31">
        <v>672.17146613598879</v>
      </c>
      <c r="AV9" s="30">
        <v>623.11636301990723</v>
      </c>
      <c r="AW9" s="37">
        <f t="shared" ref="AW9:AX11" si="6">(AT9-AS9)/AS9</f>
        <v>-0.10995066101338047</v>
      </c>
      <c r="AX9" s="38">
        <f t="shared" si="6"/>
        <v>6.336370186538856</v>
      </c>
      <c r="AY9" s="49">
        <f>kWh_in_MMBtu*(AV9-AU9)*Elec_source_E+(AT9-AS9)*Gas_source_E</f>
        <v>-12.844156806364479</v>
      </c>
      <c r="AZ9" s="50">
        <f>(AV9-AU9)*Elec_emissions/1000+(AT9-AS9)*Gas_emissions</f>
        <v>-1731.0696199333656</v>
      </c>
      <c r="BA9" s="6"/>
      <c r="BB9" s="16">
        <v>2</v>
      </c>
      <c r="BC9" s="17" t="s">
        <v>23</v>
      </c>
      <c r="BD9" s="18">
        <v>72</v>
      </c>
      <c r="BE9" s="18">
        <v>32</v>
      </c>
      <c r="BF9" s="30">
        <v>78.758425154604083</v>
      </c>
      <c r="BG9" s="31">
        <v>70.646358667347513</v>
      </c>
      <c r="BH9" s="31">
        <v>538.21082644034345</v>
      </c>
      <c r="BI9" s="30">
        <v>493.61774402563282</v>
      </c>
      <c r="BJ9" s="37">
        <f t="shared" ref="BJ9:BK11" si="7">(BG9-BF9)/BF9</f>
        <v>-0.10299934859454656</v>
      </c>
      <c r="BK9" s="38">
        <f t="shared" si="7"/>
        <v>6.6183802901238922</v>
      </c>
      <c r="BL9" s="49">
        <f>kWh_in_MMBtu*(BI9-BH9)*Elec_source_E+(BG9-BF9)*Gas_source_E</f>
        <v>-9.30319072700817</v>
      </c>
      <c r="BM9" s="50">
        <f>(BI9-BH9)*Elec_emissions/1000+(BG9-BF9)*Gas_emissions</f>
        <v>-1253.6287268502499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5965</v>
      </c>
      <c r="F10" s="30">
        <v>40.54474085154434</v>
      </c>
      <c r="G10" s="31">
        <v>32.654423212702866</v>
      </c>
      <c r="H10" s="31">
        <v>330.11867866125897</v>
      </c>
      <c r="I10" s="30">
        <v>915.02131571321604</v>
      </c>
      <c r="J10" s="37">
        <f t="shared" si="2"/>
        <v>-0.19460767224366002</v>
      </c>
      <c r="K10" s="38">
        <f t="shared" si="3"/>
        <v>1.7717950387537349</v>
      </c>
      <c r="L10" s="49">
        <f>kWh_in_MMBtu*(I10-H10)*Elec_source_E+(G10-F10)*Gas_source_E</f>
        <v>-2.5532640838460985</v>
      </c>
      <c r="M10" s="50">
        <f>(I10-H10)*Elec_emissions/1000+(G10-F10)*Gas_emissions</f>
        <v>-357.74121645664263</v>
      </c>
      <c r="N10" s="6"/>
      <c r="O10" s="16">
        <v>3</v>
      </c>
      <c r="P10" s="17" t="s">
        <v>24</v>
      </c>
      <c r="Q10" s="18">
        <v>7241</v>
      </c>
      <c r="R10" s="18">
        <v>3928</v>
      </c>
      <c r="S10" s="30">
        <v>39.945799320379585</v>
      </c>
      <c r="T10" s="31">
        <v>31.451160325961055</v>
      </c>
      <c r="U10" s="31">
        <v>327.55276020375334</v>
      </c>
      <c r="V10" s="30">
        <v>1001.3494820950378</v>
      </c>
      <c r="W10" s="37">
        <f t="shared" si="4"/>
        <v>-0.21265412481268656</v>
      </c>
      <c r="X10" s="38">
        <f t="shared" si="0"/>
        <v>2.0570631780729034</v>
      </c>
      <c r="Y10" s="49">
        <f>kWh_in_MMBtu*(V10-U10)*Elec_source_E+(T10-S10)*Gas_source_E</f>
        <v>-2.2929176016147919</v>
      </c>
      <c r="Z10" s="50">
        <f>(V10-U10)*Elec_emissions/1000+(T10-S10)*Gas_emissions</f>
        <v>-324.66710777781634</v>
      </c>
      <c r="AA10" s="6"/>
      <c r="AB10" s="16">
        <v>3</v>
      </c>
      <c r="AC10" s="17" t="s">
        <v>24</v>
      </c>
      <c r="AD10" s="18">
        <v>2476</v>
      </c>
      <c r="AE10" s="18">
        <v>1847</v>
      </c>
      <c r="AF10" s="30">
        <v>37.040136953611075</v>
      </c>
      <c r="AG10" s="31">
        <v>30.614325937855288</v>
      </c>
      <c r="AH10" s="31">
        <v>309.28765331598549</v>
      </c>
      <c r="AI10" s="30">
        <v>771.25132055334154</v>
      </c>
      <c r="AJ10" s="37">
        <f t="shared" si="5"/>
        <v>-0.17348237734119201</v>
      </c>
      <c r="AK10" s="38">
        <f t="shared" si="1"/>
        <v>1.4936375968599958</v>
      </c>
      <c r="AL10" s="49">
        <f>kWh_in_MMBtu*(AI10-AH10)*Elec_source_E+(AG10-AF10)*Gas_source_E</f>
        <v>-2.2279913433661749</v>
      </c>
      <c r="AM10" s="50">
        <f>(AI10-AH10)*Elec_emissions/1000+(AG10-AF10)*Gas_emissions</f>
        <v>-311.05724606679064</v>
      </c>
      <c r="AO10" s="16">
        <v>3</v>
      </c>
      <c r="AP10" s="17" t="s">
        <v>24</v>
      </c>
      <c r="AQ10" s="18">
        <v>211</v>
      </c>
      <c r="AR10" s="18">
        <v>133</v>
      </c>
      <c r="AS10" s="30">
        <v>92.594675413124875</v>
      </c>
      <c r="AT10" s="31">
        <v>81.692483876560345</v>
      </c>
      <c r="AU10" s="31">
        <v>618.88434551759667</v>
      </c>
      <c r="AV10" s="30">
        <v>555.10732440717129</v>
      </c>
      <c r="AW10" s="37">
        <f t="shared" si="6"/>
        <v>-0.11774102007402462</v>
      </c>
      <c r="AX10" s="38">
        <f t="shared" si="6"/>
        <v>6.5757807346481032</v>
      </c>
      <c r="AY10" s="49">
        <f>kWh_in_MMBtu*(AV10-AU10)*Elec_source_E+(AT10-AS10)*Gas_source_E</f>
        <v>-12.542765633034872</v>
      </c>
      <c r="AZ10" s="50">
        <f>(AV10-AU10)*Elec_emissions/1000+(AT10-AS10)*Gas_emissions</f>
        <v>-1690.0859626258234</v>
      </c>
      <c r="BA10" s="6"/>
      <c r="BB10" s="16">
        <v>3</v>
      </c>
      <c r="BC10" s="17" t="s">
        <v>24</v>
      </c>
      <c r="BD10" s="18">
        <v>72</v>
      </c>
      <c r="BE10" s="18">
        <v>57</v>
      </c>
      <c r="BF10" s="30">
        <v>73.930783609565481</v>
      </c>
      <c r="BG10" s="31">
        <v>67.258181413961694</v>
      </c>
      <c r="BH10" s="31">
        <v>508.15372816859309</v>
      </c>
      <c r="BI10" s="30">
        <v>464.40209389198981</v>
      </c>
      <c r="BJ10" s="37">
        <f t="shared" si="7"/>
        <v>-9.0254720291378834E-2</v>
      </c>
      <c r="BK10" s="38">
        <f t="shared" si="7"/>
        <v>6.5552701171178072</v>
      </c>
      <c r="BL10" s="49">
        <f>kWh_in_MMBtu*(BI10-BH10)*Elec_source_E+(BG10-BF10)*Gas_source_E</f>
        <v>-7.7254750983912528</v>
      </c>
      <c r="BM10" s="50">
        <f>(BI10-BH10)*Elec_emissions/1000+(BG10-BF10)*Gas_emissions</f>
        <v>-1040.8735140006904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8403</v>
      </c>
      <c r="F11" s="39">
        <v>42.252854970570937</v>
      </c>
      <c r="G11" s="40">
        <v>34.728514181114591</v>
      </c>
      <c r="H11" s="40">
        <v>334.38062607571413</v>
      </c>
      <c r="I11" s="39">
        <v>856.62343021584388</v>
      </c>
      <c r="J11" s="41">
        <f t="shared" si="2"/>
        <v>-0.1780788728879277</v>
      </c>
      <c r="K11" s="42">
        <f t="shared" si="3"/>
        <v>1.561821359895049</v>
      </c>
      <c r="L11" s="51">
        <f>kWh_in_MMBtu*(I11-H11)*Elec_source_E+(G11-F11)*Gas_source_E</f>
        <v>-2.8021758084997508</v>
      </c>
      <c r="M11" s="52">
        <f>(I11-H11)*Elec_emissions/1000+(G11-F11)*Gas_emissions</f>
        <v>-389.87431445230902</v>
      </c>
      <c r="N11" s="6"/>
      <c r="O11" s="19">
        <v>4</v>
      </c>
      <c r="P11" s="14" t="s">
        <v>25</v>
      </c>
      <c r="Q11" s="13">
        <v>7241</v>
      </c>
      <c r="R11" s="13">
        <v>5910</v>
      </c>
      <c r="S11" s="39">
        <v>42.000048235705137</v>
      </c>
      <c r="T11" s="40">
        <v>34.448853604532495</v>
      </c>
      <c r="U11" s="40">
        <v>333.07354507236101</v>
      </c>
      <c r="V11" s="39">
        <v>883.90355391511173</v>
      </c>
      <c r="W11" s="41">
        <f t="shared" si="4"/>
        <v>-0.17979014187781839</v>
      </c>
      <c r="X11" s="42">
        <f t="shared" si="0"/>
        <v>1.6537789235800207</v>
      </c>
      <c r="Y11" s="51">
        <f>kWh_in_MMBtu*(V11-U11)*Elec_source_E+(T11-S11)*Gas_source_E</f>
        <v>-2.5358895556688887</v>
      </c>
      <c r="Z11" s="52">
        <f>(V11-U11)*Elec_emissions/1000+(T11-S11)*Gas_emissions</f>
        <v>-354.61733665543011</v>
      </c>
      <c r="AA11" s="6"/>
      <c r="AB11" s="19">
        <v>4</v>
      </c>
      <c r="AC11" s="14" t="s">
        <v>25</v>
      </c>
      <c r="AD11" s="13">
        <v>2476</v>
      </c>
      <c r="AE11" s="13">
        <v>2231</v>
      </c>
      <c r="AF11" s="39">
        <v>37.385991469115744</v>
      </c>
      <c r="AG11" s="40">
        <v>30.282535581438971</v>
      </c>
      <c r="AH11" s="40">
        <v>308.10094380108097</v>
      </c>
      <c r="AI11" s="39">
        <v>814.32918456111372</v>
      </c>
      <c r="AJ11" s="41">
        <f t="shared" si="5"/>
        <v>-0.19000314311698485</v>
      </c>
      <c r="AK11" s="42">
        <f t="shared" si="1"/>
        <v>1.6430596885378859</v>
      </c>
      <c r="AL11" s="51">
        <f>kWh_in_MMBtu*(AI11-AH11)*Elec_source_E+(AG11-AF11)*Gas_source_E</f>
        <v>-2.5089823804040607</v>
      </c>
      <c r="AM11" s="52">
        <f>(AI11-AH11)*Elec_emissions/1000+(AG11-AF11)*Gas_emissions</f>
        <v>-349.96660611017671</v>
      </c>
      <c r="AO11" s="19">
        <v>4</v>
      </c>
      <c r="AP11" s="14" t="s">
        <v>25</v>
      </c>
      <c r="AQ11" s="13">
        <v>211</v>
      </c>
      <c r="AR11" s="13">
        <v>192</v>
      </c>
      <c r="AS11" s="39">
        <v>95.532473221275453</v>
      </c>
      <c r="AT11" s="40">
        <v>84.014669213740262</v>
      </c>
      <c r="AU11" s="40">
        <v>620.04363755864813</v>
      </c>
      <c r="AV11" s="39">
        <v>635.33404788382643</v>
      </c>
      <c r="AW11" s="41">
        <f t="shared" si="6"/>
        <v>-0.12056428164334523</v>
      </c>
      <c r="AX11" s="42">
        <f t="shared" si="6"/>
        <v>6.380183048524608</v>
      </c>
      <c r="AY11" s="51">
        <f>kWh_in_MMBtu*(AV11-AU11)*Elec_source_E+(AT11-AS11)*Gas_source_E</f>
        <v>-12.396322115531888</v>
      </c>
      <c r="AZ11" s="52">
        <f>(AV11-AU11)*Elec_emissions/1000+(AT11-AS11)*Gas_emissions</f>
        <v>-1672.1479203877234</v>
      </c>
      <c r="BA11" s="6"/>
      <c r="BB11" s="19">
        <v>4</v>
      </c>
      <c r="BC11" s="14" t="s">
        <v>25</v>
      </c>
      <c r="BD11" s="13">
        <v>72</v>
      </c>
      <c r="BE11" s="13">
        <v>70</v>
      </c>
      <c r="BF11" s="39">
        <v>72.572477408667041</v>
      </c>
      <c r="BG11" s="40">
        <v>64.854664141268486</v>
      </c>
      <c r="BH11" s="40">
        <v>498.7737929298163</v>
      </c>
      <c r="BI11" s="39">
        <v>508.34475022684188</v>
      </c>
      <c r="BJ11" s="41">
        <f t="shared" si="7"/>
        <v>-0.10634628364604853</v>
      </c>
      <c r="BK11" s="42">
        <f t="shared" si="7"/>
        <v>6.6906387464033648</v>
      </c>
      <c r="BL11" s="51">
        <f>kWh_in_MMBtu*(BI11-BH11)*Elec_source_E+(BG11-BF11)*Gas_source_E</f>
        <v>-8.3134643993830615</v>
      </c>
      <c r="BM11" s="52">
        <f>(BI11-BH11)*Elec_emissions/1000+(BG11-BF11)*Gas_emissions</f>
        <v>-1121.3929394704467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DOE SNOPR (GTI Scenario 0.55)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DOE SNOPR (GTI Scenario 0.55)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DOE SNOPR (GTI Scenario 0.55)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DOE SNOPR (GTI Scenario 0.55)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DOE SNOPR (GTI Scenario 0.55)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1283</v>
      </c>
      <c r="F23" s="30">
        <v>54.823479226421966</v>
      </c>
      <c r="G23" s="30">
        <v>43.668132950027385</v>
      </c>
      <c r="H23" s="30">
        <v>372.00543716562083</v>
      </c>
      <c r="I23" s="30">
        <v>1281.15852570792</v>
      </c>
      <c r="J23" s="32">
        <f>(G23-F23)/F23</f>
        <v>-0.20347753250615122</v>
      </c>
      <c r="K23" s="36">
        <f t="shared" ref="K23:K26" si="8">(I23-H23)/H23</f>
        <v>2.4439241949507702</v>
      </c>
      <c r="L23" s="49">
        <f>kWh_in_MMBtu*(I23-H23)*Elec_source_E+(G23-F23)*Gas_source_E</f>
        <v>-2.7597898540677726</v>
      </c>
      <c r="M23" s="50">
        <f>(I23-H23)*Elec_emissions/1000+(G23-F23)*Gas_emissions</f>
        <v>-393.02335700309436</v>
      </c>
      <c r="N23" s="6"/>
      <c r="O23" s="16">
        <v>1</v>
      </c>
      <c r="P23" s="17" t="s">
        <v>22</v>
      </c>
      <c r="Q23" s="18">
        <v>3779</v>
      </c>
      <c r="R23" s="18">
        <v>845</v>
      </c>
      <c r="S23" s="30">
        <v>54.720543470095066</v>
      </c>
      <c r="T23" s="30">
        <v>44.314748018695667</v>
      </c>
      <c r="U23" s="30">
        <v>373.49386682382601</v>
      </c>
      <c r="V23" s="30">
        <v>1185.95571000257</v>
      </c>
      <c r="W23" s="32">
        <f>(T23-S23)/S23</f>
        <v>-0.19016250189631606</v>
      </c>
      <c r="X23" s="36">
        <f t="shared" ref="X23:X26" si="9">(V23-U23)/U23</f>
        <v>2.1753016992966461</v>
      </c>
      <c r="Y23" s="49">
        <f>kWh_in_MMBtu*(V23-U23)*Elec_source_E+(T23-S23)*Gas_source_E</f>
        <v>-2.9424493746660705</v>
      </c>
      <c r="Z23" s="50">
        <f>(V23-U23)*Elec_emissions/1000+(T23-S23)*Gas_emissions</f>
        <v>-415.44175962038207</v>
      </c>
      <c r="AA23" s="6"/>
      <c r="AB23" s="16">
        <v>1</v>
      </c>
      <c r="AC23" s="17" t="s">
        <v>22</v>
      </c>
      <c r="AD23" s="18">
        <v>1341</v>
      </c>
      <c r="AE23" s="18">
        <v>385</v>
      </c>
      <c r="AF23" s="30">
        <v>46.333018701822375</v>
      </c>
      <c r="AG23" s="30">
        <v>33.779494322635813</v>
      </c>
      <c r="AH23" s="30">
        <v>330.54300037759958</v>
      </c>
      <c r="AI23" s="30">
        <v>1579.772887121369</v>
      </c>
      <c r="AJ23" s="32">
        <f>(AG23-AF23)/AF23</f>
        <v>-0.27094121494597989</v>
      </c>
      <c r="AK23" s="36">
        <f t="shared" ref="AK23:AK26" si="10">(AI23-AH23)/AH23</f>
        <v>3.7793263972212308</v>
      </c>
      <c r="AL23" s="49">
        <f>kWh_in_MMBtu*(AI23-AH23)*Elec_source_E+(AG23-AF23)*Gas_source_E</f>
        <v>-0.76782335807908275</v>
      </c>
      <c r="AM23" s="50">
        <f>(AI23-AH23)*Elec_emissions/1000+(AG23-AF23)*Gas_emissions</f>
        <v>-132.17421706001937</v>
      </c>
      <c r="AO23" s="16">
        <v>1</v>
      </c>
      <c r="AP23" s="17" t="s">
        <v>22</v>
      </c>
      <c r="AQ23" s="18">
        <v>133</v>
      </c>
      <c r="AR23" s="18">
        <v>43</v>
      </c>
      <c r="AS23" s="30">
        <v>122.96119154646182</v>
      </c>
      <c r="AT23" s="30">
        <v>109.44247698043714</v>
      </c>
      <c r="AU23" s="30">
        <v>659.45798783889131</v>
      </c>
      <c r="AV23" s="30">
        <v>651.62328123193538</v>
      </c>
      <c r="AW23" s="32">
        <f>(AT23-AS23)/AS23</f>
        <v>-0.10994293724712756</v>
      </c>
      <c r="AX23" s="36">
        <f t="shared" ref="AX23:AX26" si="11">(AV23-AU23)/AU23</f>
        <v>-1.1880524235715208E-2</v>
      </c>
      <c r="AY23" s="49">
        <f>kWh_in_MMBtu*(AV23-AU23)*Elec_source_E+(AT23-AS23)*Gas_source_E</f>
        <v>-14.816400217846537</v>
      </c>
      <c r="AZ23" s="50">
        <f>(AV23-AU23)*Elec_emissions/1000+(AT23-AS23)*Gas_emissions</f>
        <v>-1997.995557846408</v>
      </c>
      <c r="BA23" s="6"/>
      <c r="BB23" s="16">
        <v>1</v>
      </c>
      <c r="BC23" s="17" t="s">
        <v>22</v>
      </c>
      <c r="BD23" s="18">
        <v>46</v>
      </c>
      <c r="BE23" s="18">
        <v>10</v>
      </c>
      <c r="BF23" s="30">
        <v>97.412117856963064</v>
      </c>
      <c r="BG23" s="30">
        <v>86.91206747136998</v>
      </c>
      <c r="BH23" s="30">
        <v>606.49097949103987</v>
      </c>
      <c r="BI23" s="30">
        <v>536.14508963904257</v>
      </c>
      <c r="BJ23" s="32">
        <f>(BG23-BF23)/BF23</f>
        <v>-0.10778998154019229</v>
      </c>
      <c r="BK23" s="36">
        <f t="shared" ref="BK23:BK26" si="12">(BI23-BH23)/BH23</f>
        <v>-0.11598835305189657</v>
      </c>
      <c r="BL23" s="49">
        <f>kWh_in_MMBtu*(BI23-BH23)*Elec_source_E+(BG23-BF23)*Gas_source_E</f>
        <v>-12.172345894833233</v>
      </c>
      <c r="BM23" s="50">
        <f>(BI23-BH23)*Elec_emissions/1000+(BG23-BF23)*Gas_emissions</f>
        <v>-1639.9797600252125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1634</v>
      </c>
      <c r="F24" s="30">
        <v>54.48073632173373</v>
      </c>
      <c r="G24" s="31">
        <v>44.557660439032219</v>
      </c>
      <c r="H24" s="31">
        <v>374.59620257133247</v>
      </c>
      <c r="I24" s="30">
        <v>1117.256032784004</v>
      </c>
      <c r="J24" s="37">
        <f t="shared" ref="J24:J26" si="13">(G24-F24)/F24</f>
        <v>-0.1821391661100393</v>
      </c>
      <c r="K24" s="38">
        <f t="shared" si="8"/>
        <v>1.9825610220147669</v>
      </c>
      <c r="L24" s="49">
        <f>kWh_in_MMBtu*(I24-H24)*Elec_source_E+(G24-F24)*Gas_source_E</f>
        <v>-3.1379529935671977</v>
      </c>
      <c r="M24" s="50">
        <f>(I24-H24)*Elec_emissions/1000+(G24-F24)*Gas_emissions</f>
        <v>-440.20846360346434</v>
      </c>
      <c r="N24" s="6"/>
      <c r="O24" s="16">
        <v>2</v>
      </c>
      <c r="P24" s="17" t="s">
        <v>23</v>
      </c>
      <c r="Q24" s="18">
        <v>3779</v>
      </c>
      <c r="R24" s="18">
        <v>1052</v>
      </c>
      <c r="S24" s="30">
        <v>54.136287701112217</v>
      </c>
      <c r="T24" s="31">
        <v>44.701559920348842</v>
      </c>
      <c r="U24" s="31">
        <v>373.94411273452505</v>
      </c>
      <c r="V24" s="30">
        <v>1041.3471267638656</v>
      </c>
      <c r="W24" s="37">
        <f t="shared" ref="W24:W26" si="14">(T24-S24)/S24</f>
        <v>-0.174277331922956</v>
      </c>
      <c r="X24" s="38">
        <f t="shared" si="9"/>
        <v>1.7847667373310176</v>
      </c>
      <c r="Y24" s="49">
        <f>kWh_in_MMBtu*(V24-U24)*Elec_source_E+(T24-S24)*Gas_source_E</f>
        <v>-3.3837175445531544</v>
      </c>
      <c r="Z24" s="50">
        <f>(V24-U24)*Elec_emissions/1000+(T24-S24)*Gas_emissions</f>
        <v>-471.62849033237853</v>
      </c>
      <c r="AA24" s="6"/>
      <c r="AB24" s="16">
        <v>2</v>
      </c>
      <c r="AC24" s="17" t="s">
        <v>23</v>
      </c>
      <c r="AD24" s="18">
        <v>1341</v>
      </c>
      <c r="AE24" s="18">
        <v>516</v>
      </c>
      <c r="AF24" s="30">
        <v>46.084466009727734</v>
      </c>
      <c r="AG24" s="31">
        <v>35.54018562428557</v>
      </c>
      <c r="AH24" s="31">
        <v>333.29201712016686</v>
      </c>
      <c r="AI24" s="30">
        <v>1328.0001475090053</v>
      </c>
      <c r="AJ24" s="37">
        <f t="shared" ref="AJ24:AJ26" si="15">(AG24-AF24)/AF24</f>
        <v>-0.2288033538940524</v>
      </c>
      <c r="AK24" s="38">
        <f t="shared" si="10"/>
        <v>2.9844943151764749</v>
      </c>
      <c r="AL24" s="49">
        <f>kWh_in_MMBtu*(AI24-AH24)*Elec_source_E+(AG24-AF24)*Gas_source_E</f>
        <v>-1.2091929180562975</v>
      </c>
      <c r="AM24" s="50">
        <f>(AI24-AH24)*Elec_emissions/1000+(AG24-AF24)*Gas_emissions</f>
        <v>-185.86648664474501</v>
      </c>
      <c r="AO24" s="16">
        <v>2</v>
      </c>
      <c r="AP24" s="17" t="s">
        <v>23</v>
      </c>
      <c r="AQ24" s="18">
        <v>133</v>
      </c>
      <c r="AR24" s="18">
        <v>52</v>
      </c>
      <c r="AS24" s="30">
        <v>130.10247565308808</v>
      </c>
      <c r="AT24" s="31">
        <v>116.39294350458917</v>
      </c>
      <c r="AU24" s="31">
        <v>720.007420307237</v>
      </c>
      <c r="AV24" s="30">
        <v>700.56651493756021</v>
      </c>
      <c r="AW24" s="37">
        <f t="shared" ref="AW24:AW26" si="16">(AT24-AS24)/AS24</f>
        <v>-0.10537487530256311</v>
      </c>
      <c r="AX24" s="38">
        <f t="shared" si="11"/>
        <v>-2.7000979186271559E-2</v>
      </c>
      <c r="AY24" s="49">
        <f>kWh_in_MMBtu*(AV24-AU24)*Elec_source_E+(AT24-AS24)*Gas_source_E</f>
        <v>-15.14438536713352</v>
      </c>
      <c r="AZ24" s="50">
        <f>(AV24-AU24)*Elec_emissions/1000+(AT24-AS24)*Gas_emissions</f>
        <v>-2041.9624834533142</v>
      </c>
      <c r="BA24" s="6"/>
      <c r="BB24" s="16">
        <v>2</v>
      </c>
      <c r="BC24" s="17" t="s">
        <v>23</v>
      </c>
      <c r="BD24" s="18">
        <v>46</v>
      </c>
      <c r="BE24" s="18">
        <v>14</v>
      </c>
      <c r="BF24" s="30">
        <v>108.94537808305999</v>
      </c>
      <c r="BG24" s="31">
        <v>99.286234057267606</v>
      </c>
      <c r="BH24" s="31">
        <v>662.99440820388168</v>
      </c>
      <c r="BI24" s="30">
        <v>601.54609443417155</v>
      </c>
      <c r="BJ24" s="37">
        <f t="shared" ref="BJ24:BJ26" si="17">(BG24-BF24)/BF24</f>
        <v>-8.8660429618485068E-2</v>
      </c>
      <c r="BK24" s="38">
        <f t="shared" si="12"/>
        <v>-9.2683004576433414E-2</v>
      </c>
      <c r="BL24" s="49">
        <f>kWh_in_MMBtu*(BI24-BH24)*Elec_source_E+(BG24-BF24)*Gas_source_E</f>
        <v>-11.163767843632623</v>
      </c>
      <c r="BM24" s="50">
        <f>(BI24-BH24)*Elec_emissions/1000+(BG24-BF24)*Gas_emissions</f>
        <v>-1504.1643892952613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2773</v>
      </c>
      <c r="F25" s="30">
        <v>51.446800844187777</v>
      </c>
      <c r="G25" s="31">
        <v>43.966755295443619</v>
      </c>
      <c r="H25" s="31">
        <v>365.61809386666374</v>
      </c>
      <c r="I25" s="30">
        <v>833.72314140804508</v>
      </c>
      <c r="J25" s="37">
        <f t="shared" si="13"/>
        <v>-0.14539379370542957</v>
      </c>
      <c r="K25" s="38">
        <f t="shared" si="8"/>
        <v>1.2803114927678969</v>
      </c>
      <c r="L25" s="49">
        <f>kWh_in_MMBtu*(I25-H25)*Elec_source_E+(G25-F25)*Gas_source_E</f>
        <v>-3.3136125786700514</v>
      </c>
      <c r="M25" s="50">
        <f>(I25-H25)*Elec_emissions/1000+(G25-F25)*Gas_emissions</f>
        <v>-457.60743346714094</v>
      </c>
      <c r="N25" s="6"/>
      <c r="O25" s="16">
        <v>3</v>
      </c>
      <c r="P25" s="17" t="s">
        <v>24</v>
      </c>
      <c r="Q25" s="18">
        <v>3779</v>
      </c>
      <c r="R25" s="18">
        <v>1716</v>
      </c>
      <c r="S25" s="30">
        <v>52.15493780685771</v>
      </c>
      <c r="T25" s="31">
        <v>44.773421654129073</v>
      </c>
      <c r="U25" s="31">
        <v>370.43415088025336</v>
      </c>
      <c r="V25" s="30">
        <v>799.22734105546874</v>
      </c>
      <c r="W25" s="37">
        <f t="shared" si="14"/>
        <v>-0.14153053312160332</v>
      </c>
      <c r="X25" s="38">
        <f t="shared" si="9"/>
        <v>1.1575422761543042</v>
      </c>
      <c r="Y25" s="49">
        <f>kWh_in_MMBtu*(V25-U25)*Elec_source_E+(T25-S25)*Gas_source_E</f>
        <v>-3.6126523468231024</v>
      </c>
      <c r="Z25" s="50">
        <f>(V25-U25)*Elec_emissions/1000+(T25-S25)*Gas_emissions</f>
        <v>-497.03589344481918</v>
      </c>
      <c r="AA25" s="6"/>
      <c r="AB25" s="16">
        <v>3</v>
      </c>
      <c r="AC25" s="17" t="s">
        <v>24</v>
      </c>
      <c r="AD25" s="18">
        <v>1341</v>
      </c>
      <c r="AE25" s="18">
        <v>952</v>
      </c>
      <c r="AF25" s="30">
        <v>43.868225327268107</v>
      </c>
      <c r="AG25" s="31">
        <v>36.613833659979903</v>
      </c>
      <c r="AH25" s="31">
        <v>326.23198174118352</v>
      </c>
      <c r="AI25" s="30">
        <v>922.37660959080404</v>
      </c>
      <c r="AJ25" s="37">
        <f t="shared" si="15"/>
        <v>-0.165367794415402</v>
      </c>
      <c r="AK25" s="38">
        <f t="shared" si="10"/>
        <v>1.827364149486032</v>
      </c>
      <c r="AL25" s="49">
        <f>kWh_in_MMBtu*(AI25-AH25)*Elec_source_E+(AG25-AF25)*Gas_source_E</f>
        <v>-1.7438762580176048</v>
      </c>
      <c r="AM25" s="50">
        <f>(AI25-AH25)*Elec_emissions/1000+(AG25-AF25)*Gas_emissions</f>
        <v>-248.84283245839617</v>
      </c>
      <c r="AO25" s="16">
        <v>3</v>
      </c>
      <c r="AP25" s="17" t="s">
        <v>24</v>
      </c>
      <c r="AQ25" s="18">
        <v>133</v>
      </c>
      <c r="AR25" s="18">
        <v>71</v>
      </c>
      <c r="AS25" s="30">
        <v>117.92675332533683</v>
      </c>
      <c r="AT25" s="31">
        <v>104.61018726879053</v>
      </c>
      <c r="AU25" s="31">
        <v>680.68026384510529</v>
      </c>
      <c r="AV25" s="30">
        <v>628.43688167111247</v>
      </c>
      <c r="AW25" s="37">
        <f t="shared" si="16"/>
        <v>-0.11292234951816665</v>
      </c>
      <c r="AX25" s="38">
        <f t="shared" si="11"/>
        <v>-7.6751721695108896E-2</v>
      </c>
      <c r="AY25" s="49">
        <f>kWh_in_MMBtu*(AV25-AU25)*Elec_source_E+(AT25-AS25)*Gas_source_E</f>
        <v>-15.055190055810515</v>
      </c>
      <c r="AZ25" s="50">
        <f>(AV25-AU25)*Elec_emissions/1000+(AT25-AS25)*Gas_emissions</f>
        <v>-2029.1817846257209</v>
      </c>
      <c r="BA25" s="6"/>
      <c r="BB25" s="16">
        <v>3</v>
      </c>
      <c r="BC25" s="17" t="s">
        <v>24</v>
      </c>
      <c r="BD25" s="18">
        <v>46</v>
      </c>
      <c r="BE25" s="18">
        <v>34</v>
      </c>
      <c r="BF25" s="30">
        <v>89.081043138430417</v>
      </c>
      <c r="BG25" s="31">
        <v>82.497880452781672</v>
      </c>
      <c r="BH25" s="31">
        <v>567.43605973928254</v>
      </c>
      <c r="BI25" s="30">
        <v>521.13538071254459</v>
      </c>
      <c r="BJ25" s="37">
        <f t="shared" si="17"/>
        <v>-7.3900826188335295E-2</v>
      </c>
      <c r="BK25" s="38">
        <f t="shared" si="12"/>
        <v>-8.1596293066061976E-2</v>
      </c>
      <c r="BL25" s="49">
        <f>kWh_in_MMBtu*(BI25-BH25)*Elec_source_E+(BG25-BF25)*Gas_source_E</f>
        <v>-7.6543400561280421</v>
      </c>
      <c r="BM25" s="50">
        <f>(BI25-BH25)*Elec_emissions/1000+(BG25-BF25)*Gas_emissions</f>
        <v>-1031.221666007634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4956</v>
      </c>
      <c r="F26" s="39">
        <v>50.07105676277326</v>
      </c>
      <c r="G26" s="40">
        <v>43.945888310197994</v>
      </c>
      <c r="H26" s="40">
        <v>359.3896093269118</v>
      </c>
      <c r="I26" s="39">
        <v>685.57640239113789</v>
      </c>
      <c r="J26" s="41">
        <f t="shared" si="13"/>
        <v>-0.12232952225464504</v>
      </c>
      <c r="K26" s="42">
        <f t="shared" si="8"/>
        <v>0.90761331045471771</v>
      </c>
      <c r="L26" s="51">
        <f>kWh_in_MMBtu*(I26-H26)*Elec_source_E+(G26-F26)*Gas_source_E</f>
        <v>-3.3040587509259507</v>
      </c>
      <c r="M26" s="52">
        <f>(I26-H26)*Elec_emissions/1000+(G26-F26)*Gas_emissions</f>
        <v>-453.06719452028449</v>
      </c>
      <c r="N26" s="6"/>
      <c r="O26" s="19">
        <v>4</v>
      </c>
      <c r="P26" s="14" t="s">
        <v>25</v>
      </c>
      <c r="Q26" s="13">
        <v>3779</v>
      </c>
      <c r="R26" s="13">
        <v>3498</v>
      </c>
      <c r="S26" s="39">
        <v>50.049946561577634</v>
      </c>
      <c r="T26" s="40">
        <v>44.511246138288001</v>
      </c>
      <c r="U26" s="40">
        <v>360.7127481737038</v>
      </c>
      <c r="V26" s="39">
        <v>622.58453107897185</v>
      </c>
      <c r="W26" s="41">
        <f t="shared" si="14"/>
        <v>-0.11066346327613434</v>
      </c>
      <c r="X26" s="42">
        <f t="shared" si="9"/>
        <v>0.72598427483123451</v>
      </c>
      <c r="Y26" s="51">
        <f>kWh_in_MMBtu*(V26-U26)*Elec_source_E+(T26-S26)*Gas_source_E</f>
        <v>-3.329747609858885</v>
      </c>
      <c r="Z26" s="52">
        <f>(V26-U26)*Elec_emissions/1000+(T26-S26)*Gas_emissions</f>
        <v>-455.05799914729141</v>
      </c>
      <c r="AA26" s="6"/>
      <c r="AB26" s="19">
        <v>4</v>
      </c>
      <c r="AC26" s="14" t="s">
        <v>25</v>
      </c>
      <c r="AD26" s="13">
        <v>1341</v>
      </c>
      <c r="AE26" s="13">
        <v>1290</v>
      </c>
      <c r="AF26" s="39">
        <v>42.905109651888047</v>
      </c>
      <c r="AG26" s="40">
        <v>35.87953449707787</v>
      </c>
      <c r="AH26" s="40">
        <v>320.52905105406001</v>
      </c>
      <c r="AI26" s="39">
        <v>859.56191975537001</v>
      </c>
      <c r="AJ26" s="41">
        <f t="shared" si="15"/>
        <v>-0.16374681737938446</v>
      </c>
      <c r="AK26" s="42">
        <f t="shared" si="10"/>
        <v>1.6816973903884844</v>
      </c>
      <c r="AL26" s="51">
        <f>kWh_in_MMBtu*(AI26-AH26)*Elec_source_E+(AG26-AF26)*Gas_source_E</f>
        <v>-2.0849324125333162</v>
      </c>
      <c r="AM26" s="52">
        <f>(AI26-AH26)*Elec_emissions/1000+(AG26-AF26)*Gas_emissions</f>
        <v>-293.52987162011948</v>
      </c>
      <c r="AO26" s="19">
        <v>4</v>
      </c>
      <c r="AP26" s="14" t="s">
        <v>25</v>
      </c>
      <c r="AQ26" s="13">
        <v>133</v>
      </c>
      <c r="AR26" s="13">
        <v>122</v>
      </c>
      <c r="AS26" s="39">
        <v>113.70817233390667</v>
      </c>
      <c r="AT26" s="40">
        <v>100.82434402081118</v>
      </c>
      <c r="AU26" s="40">
        <v>663.14172985240634</v>
      </c>
      <c r="AV26" s="39">
        <v>701.09517640502429</v>
      </c>
      <c r="AW26" s="41">
        <f t="shared" si="16"/>
        <v>-0.11330608916359884</v>
      </c>
      <c r="AX26" s="42">
        <f t="shared" si="11"/>
        <v>5.7232782743238224E-2</v>
      </c>
      <c r="AY26" s="51">
        <f>kWh_in_MMBtu*(AV26-AU26)*Elec_source_E+(AT26-AS26)*Gas_source_E</f>
        <v>-13.650980367720335</v>
      </c>
      <c r="AZ26" s="52">
        <f>(AV26-AU26)*Elec_emissions/1000+(AT26-AS26)*Gas_emissions</f>
        <v>-1841.8734054227771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83.857734092032956</v>
      </c>
      <c r="BG26" s="40">
        <v>76.311173953048282</v>
      </c>
      <c r="BH26" s="40">
        <v>542.95530023537651</v>
      </c>
      <c r="BI26" s="39">
        <v>555.37983761722569</v>
      </c>
      <c r="BJ26" s="41">
        <f t="shared" si="17"/>
        <v>-8.999241656950098E-2</v>
      </c>
      <c r="BK26" s="42">
        <f t="shared" si="12"/>
        <v>2.2883168055386909E-2</v>
      </c>
      <c r="BL26" s="51">
        <f>kWh_in_MMBtu*(BI26-BH26)*Elec_source_E+(BG26-BF26)*Gas_source_E</f>
        <v>-8.0972959407175242</v>
      </c>
      <c r="BM26" s="52">
        <f>(BI26-BH26)*Elec_emissions/1000+(BG26-BF26)*Gas_emissions</f>
        <v>-1092.305329865279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DOE SNOPR (GTI Scenario 0.55)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DOE SNOPR (GTI Scenario 0.55)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DOE SNOPR (GTI Scenario 0.55)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DOE SNOPR (GTI Scenario 0.55)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DOE SNOPR (GTI Scenario 0.55)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2183</v>
      </c>
      <c r="F38" s="30">
        <v>30.8843488067618</v>
      </c>
      <c r="G38" s="30">
        <v>22.213070794188159</v>
      </c>
      <c r="H38" s="30">
        <v>297.49369717336873</v>
      </c>
      <c r="I38" s="30">
        <v>1098.4813688301508</v>
      </c>
      <c r="J38" s="32">
        <f>(G38-F38)/F38</f>
        <v>-0.28076609504796024</v>
      </c>
      <c r="K38" s="36">
        <f t="shared" ref="K38:K41" si="18">(I38-H38)/H38</f>
        <v>2.6924525772053416</v>
      </c>
      <c r="L38" s="49">
        <f>kWh_in_MMBtu*(I38-H38)*Elec_source_E+(G38-F38)*Gas_source_E</f>
        <v>-1.1704543495853414</v>
      </c>
      <c r="M38" s="50">
        <f>(I38-H38)*Elec_emissions/1000+(G38-F38)*Gas_emissions</f>
        <v>-176.20337493821398</v>
      </c>
      <c r="N38" s="6"/>
      <c r="O38" s="16">
        <v>1</v>
      </c>
      <c r="P38" s="17" t="s">
        <v>22</v>
      </c>
      <c r="Q38" s="18">
        <v>3462</v>
      </c>
      <c r="R38" s="18">
        <v>1544</v>
      </c>
      <c r="S38" s="30">
        <v>29.972840412345114</v>
      </c>
      <c r="T38" s="30">
        <v>20.237229363959401</v>
      </c>
      <c r="U38" s="30">
        <v>289.44507880396708</v>
      </c>
      <c r="V38" s="30">
        <v>1268.9431179483461</v>
      </c>
      <c r="W38" s="32">
        <f>(T38-S38)/S38</f>
        <v>-0.32481442914485481</v>
      </c>
      <c r="X38" s="36">
        <f t="shared" ref="X38:X41" si="19">(V38-U38)/U38</f>
        <v>3.3840549066918673</v>
      </c>
      <c r="Y38" s="49">
        <f>kWh_in_MMBtu*(V38-U38)*Elec_source_E+(T38-S38)*Gas_source_E</f>
        <v>-0.48499719170354361</v>
      </c>
      <c r="Z38" s="50">
        <f>(V38-U38)*Elec_emissions/1000+(T38-S38)*Gas_emissions</f>
        <v>-87.851213230098438</v>
      </c>
      <c r="AA38" s="6"/>
      <c r="AB38" s="16">
        <v>1</v>
      </c>
      <c r="AC38" s="17" t="s">
        <v>22</v>
      </c>
      <c r="AD38" s="18">
        <v>1135</v>
      </c>
      <c r="AE38" s="18">
        <v>579</v>
      </c>
      <c r="AF38" s="30">
        <v>29.448741168321764</v>
      </c>
      <c r="AG38" s="30">
        <v>23.474706043896962</v>
      </c>
      <c r="AH38" s="30">
        <v>290.36194285469873</v>
      </c>
      <c r="AI38" s="30">
        <v>704.87020569127162</v>
      </c>
      <c r="AJ38" s="32">
        <f>(AG38-AF38)/AF38</f>
        <v>-0.20286215598414498</v>
      </c>
      <c r="AK38" s="36">
        <f t="shared" ref="AK38:AK41" si="20">(AI38-AH38)/AH38</f>
        <v>1.427557133560023</v>
      </c>
      <c r="AL38" s="49">
        <f>kWh_in_MMBtu*(AI38-AH38)*Elec_source_E+(AG38-AF38)*Gas_source_E</f>
        <v>-2.226186807038828</v>
      </c>
      <c r="AM38" s="50">
        <f>(AI38-AH38)*Elec_emissions/1000+(AG38-AF38)*Gas_emissions</f>
        <v>-309.72653163636971</v>
      </c>
      <c r="AO38" s="16">
        <v>1</v>
      </c>
      <c r="AP38" s="17" t="s">
        <v>22</v>
      </c>
      <c r="AQ38" s="18">
        <v>78</v>
      </c>
      <c r="AR38" s="18">
        <v>43</v>
      </c>
      <c r="AS38" s="30">
        <v>72.672146835830091</v>
      </c>
      <c r="AT38" s="30">
        <v>64.925353764550749</v>
      </c>
      <c r="AU38" s="30">
        <v>623.66442629504979</v>
      </c>
      <c r="AV38" s="30">
        <v>545.79577508724435</v>
      </c>
      <c r="AW38" s="32">
        <f>(AT38-AS38)/AS38</f>
        <v>-0.10659920490280442</v>
      </c>
      <c r="AX38" s="36">
        <f t="shared" ref="AX38:AX41" si="21">(AV38-AU38)/AU38</f>
        <v>-0.12485665034703537</v>
      </c>
      <c r="AY38" s="49">
        <f>kWh_in_MMBtu*(AV38-AU38)*Elec_source_E+(AT38-AS38)*Gas_source_E</f>
        <v>-9.2490716284770542</v>
      </c>
      <c r="AZ38" s="50">
        <f>(AV38-AU38)*Elec_emissions/1000+(AT38-AS38)*Gas_emissions</f>
        <v>-1245.5676497444476</v>
      </c>
      <c r="BA38" s="6"/>
      <c r="BB38" s="16">
        <v>1</v>
      </c>
      <c r="BC38" s="17" t="s">
        <v>22</v>
      </c>
      <c r="BD38" s="18">
        <v>26</v>
      </c>
      <c r="BE38" s="18">
        <v>17</v>
      </c>
      <c r="BF38" s="30">
        <v>56.867317535361472</v>
      </c>
      <c r="BG38" s="30">
        <v>50.65919967455266</v>
      </c>
      <c r="BH38" s="30">
        <v>446.37670662237474</v>
      </c>
      <c r="BI38" s="30">
        <v>420.44627176344187</v>
      </c>
      <c r="BJ38" s="32">
        <f>(BG38-BF38)/BF38</f>
        <v>-0.10916846670231024</v>
      </c>
      <c r="BK38" s="36">
        <f t="shared" ref="BK38:BK41" si="22">(BI38-BH38)/BH38</f>
        <v>-5.8090922922798188E-2</v>
      </c>
      <c r="BL38" s="49">
        <f>kWh_in_MMBtu*(BI38-BH38)*Elec_source_E+(BG38-BF38)*Gas_source_E</f>
        <v>-7.0349376385002707</v>
      </c>
      <c r="BM38" s="50">
        <f>(BI38-BH38)*Elec_emissions/1000+(BG38-BF38)*Gas_emissions</f>
        <v>-948.15432390443596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2384</v>
      </c>
      <c r="F39" s="30">
        <v>31.073978721276688</v>
      </c>
      <c r="G39" s="31">
        <v>22.200686366090515</v>
      </c>
      <c r="H39" s="31">
        <v>298.63704512905241</v>
      </c>
      <c r="I39" s="30">
        <v>1084.3873639849421</v>
      </c>
      <c r="J39" s="37">
        <f t="shared" ref="J39:J41" si="23">(G39-F39)/F39</f>
        <v>-0.2855537887432012</v>
      </c>
      <c r="K39" s="38">
        <f t="shared" si="18"/>
        <v>2.6311213952587065</v>
      </c>
      <c r="L39" s="49">
        <f>kWh_in_MMBtu*(I39-H39)*Elec_source_E+(G39-F39)*Gas_source_E</f>
        <v>-1.5481856854206946</v>
      </c>
      <c r="M39" s="50">
        <f>(I39-H39)*Elec_emissions/1000+(G39-F39)*Gas_emissions</f>
        <v>-226.79598893340039</v>
      </c>
      <c r="N39" s="6"/>
      <c r="O39" s="16">
        <v>2</v>
      </c>
      <c r="P39" s="17" t="s">
        <v>23</v>
      </c>
      <c r="Q39" s="18">
        <v>3462</v>
      </c>
      <c r="R39" s="18">
        <v>1673</v>
      </c>
      <c r="S39" s="30">
        <v>30.140350151094847</v>
      </c>
      <c r="T39" s="31">
        <v>20.123507481289884</v>
      </c>
      <c r="U39" s="31">
        <v>290.81663774662161</v>
      </c>
      <c r="V39" s="30">
        <v>1266.654279895904</v>
      </c>
      <c r="W39" s="37">
        <f t="shared" ref="W39:W41" si="24">(T39-S39)/S39</f>
        <v>-0.33233995688802909</v>
      </c>
      <c r="X39" s="38">
        <f t="shared" si="19"/>
        <v>3.3555083014180767</v>
      </c>
      <c r="Y39" s="49">
        <f>kWh_in_MMBtu*(V39-U39)*Elec_source_E+(T39-S39)*Gas_source_E</f>
        <v>-0.82938371366915575</v>
      </c>
      <c r="Z39" s="50">
        <f>(V39-U39)*Elec_emissions/1000+(T39-S39)*Gas_emissions</f>
        <v>-134.21213001780347</v>
      </c>
      <c r="AA39" s="6"/>
      <c r="AB39" s="16">
        <v>2</v>
      </c>
      <c r="AC39" s="17" t="s">
        <v>23</v>
      </c>
      <c r="AD39" s="18">
        <v>1135</v>
      </c>
      <c r="AE39" s="18">
        <v>647</v>
      </c>
      <c r="AF39" s="30">
        <v>29.888284699000167</v>
      </c>
      <c r="AG39" s="31">
        <v>23.898962008132862</v>
      </c>
      <c r="AH39" s="31">
        <v>292.18120259810649</v>
      </c>
      <c r="AI39" s="30">
        <v>670.87604047653053</v>
      </c>
      <c r="AJ39" s="37">
        <f t="shared" ref="AJ39:AJ41" si="25">(AG39-AF39)/AF39</f>
        <v>-0.20039031182902448</v>
      </c>
      <c r="AK39" s="38">
        <f t="shared" si="20"/>
        <v>1.2960958285852378</v>
      </c>
      <c r="AL39" s="49">
        <f>kWh_in_MMBtu*(AI39-AH39)*Elec_source_E+(AG39-AF39)*Gas_source_E</f>
        <v>-2.6131175265663504</v>
      </c>
      <c r="AM39" s="50">
        <f>(AI39-AH39)*Elec_emissions/1000+(AG39-AF39)*Gas_emissions</f>
        <v>-361.08833489102301</v>
      </c>
      <c r="AO39" s="16">
        <v>2</v>
      </c>
      <c r="AP39" s="17" t="s">
        <v>23</v>
      </c>
      <c r="AQ39" s="18">
        <v>78</v>
      </c>
      <c r="AR39" s="18">
        <v>46</v>
      </c>
      <c r="AS39" s="30">
        <v>72.234890363141645</v>
      </c>
      <c r="AT39" s="31">
        <v>63.619644798836539</v>
      </c>
      <c r="AU39" s="31">
        <v>618.09603968153363</v>
      </c>
      <c r="AV39" s="30">
        <v>535.56401737386454</v>
      </c>
      <c r="AW39" s="37">
        <f t="shared" ref="AW39:AW41" si="26">(AT39-AS39)/AS39</f>
        <v>-0.11926709545753107</v>
      </c>
      <c r="AX39" s="38">
        <f t="shared" si="21"/>
        <v>-0.13352621115351701</v>
      </c>
      <c r="AY39" s="49">
        <f>kWh_in_MMBtu*(AV39-AU39)*Elec_source_E+(AT39-AS39)*Gas_source_E</f>
        <v>-10.243898433321142</v>
      </c>
      <c r="AZ39" s="50">
        <f>(AV39-AU39)*Elec_emissions/1000+(AT39-AS39)*Gas_emissions</f>
        <v>-1379.6255133455879</v>
      </c>
      <c r="BA39" s="6"/>
      <c r="BB39" s="16">
        <v>2</v>
      </c>
      <c r="BC39" s="17" t="s">
        <v>23</v>
      </c>
      <c r="BD39" s="18">
        <v>26</v>
      </c>
      <c r="BE39" s="18">
        <v>18</v>
      </c>
      <c r="BF39" s="30">
        <v>55.279683988027251</v>
      </c>
      <c r="BG39" s="31">
        <v>48.370900030743002</v>
      </c>
      <c r="BH39" s="31">
        <v>441.15692951314713</v>
      </c>
      <c r="BI39" s="30">
        <v>409.6734714856583</v>
      </c>
      <c r="BJ39" s="37">
        <f t="shared" ref="BJ39:BJ41" si="27">(BG39-BF39)/BF39</f>
        <v>-0.12497871657118352</v>
      </c>
      <c r="BK39" s="38">
        <f t="shared" si="22"/>
        <v>-7.1365665869135078E-2</v>
      </c>
      <c r="BL39" s="49">
        <f>kWh_in_MMBtu*(BI39-BH39)*Elec_source_E+(BG39-BF39)*Gas_source_E</f>
        <v>-7.8560751918557976</v>
      </c>
      <c r="BM39" s="50">
        <f>(BI39-BH39)*Elec_emissions/1000+(BG39-BF39)*Gas_emissions</f>
        <v>-1058.7676560596828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3192</v>
      </c>
      <c r="F40" s="30">
        <v>31.073747004551691</v>
      </c>
      <c r="G40" s="31">
        <v>22.827011914005848</v>
      </c>
      <c r="H40" s="31">
        <v>299.27911777010132</v>
      </c>
      <c r="I40" s="30">
        <v>985.64783117318962</v>
      </c>
      <c r="J40" s="37">
        <f t="shared" si="23"/>
        <v>-0.26539236125395049</v>
      </c>
      <c r="K40" s="38">
        <f t="shared" si="18"/>
        <v>2.2934066316325468</v>
      </c>
      <c r="L40" s="49">
        <f>kWh_in_MMBtu*(I40-H40)*Elec_source_E+(G40-F40)*Gas_source_E</f>
        <v>-1.8927232391887934</v>
      </c>
      <c r="M40" s="50">
        <f>(I40-H40)*Elec_emissions/1000+(G40-F40)*Gas_emissions</f>
        <v>-270.98400474924358</v>
      </c>
      <c r="N40" s="6"/>
      <c r="O40" s="16">
        <v>3</v>
      </c>
      <c r="P40" s="17" t="s">
        <v>24</v>
      </c>
      <c r="Q40" s="18">
        <v>3462</v>
      </c>
      <c r="R40" s="18">
        <v>2212</v>
      </c>
      <c r="S40" s="30">
        <v>30.474333839911122</v>
      </c>
      <c r="T40" s="31">
        <v>21.116169169027714</v>
      </c>
      <c r="U40" s="31">
        <v>294.2867265686404</v>
      </c>
      <c r="V40" s="30">
        <v>1158.1494793933643</v>
      </c>
      <c r="W40" s="37">
        <f t="shared" si="24"/>
        <v>-0.30708348605892616</v>
      </c>
      <c r="X40" s="38">
        <f t="shared" si="19"/>
        <v>2.9354458588645644</v>
      </c>
      <c r="Y40" s="49">
        <f>kWh_in_MMBtu*(V40-U40)*Elec_source_E+(T40-S40)*Gas_source_E</f>
        <v>-1.2691089113901555</v>
      </c>
      <c r="Z40" s="50">
        <f>(V40-U40)*Elec_emissions/1000+(T40-S40)*Gas_emissions</f>
        <v>-190.94882739603463</v>
      </c>
      <c r="AA40" s="6"/>
      <c r="AB40" s="16">
        <v>3</v>
      </c>
      <c r="AC40" s="17" t="s">
        <v>24</v>
      </c>
      <c r="AD40" s="18">
        <v>1135</v>
      </c>
      <c r="AE40" s="18">
        <v>895</v>
      </c>
      <c r="AF40" s="30">
        <v>29.777187085765899</v>
      </c>
      <c r="AG40" s="31">
        <v>24.232726662478001</v>
      </c>
      <c r="AH40" s="31">
        <v>291.26418889052326</v>
      </c>
      <c r="AI40" s="30">
        <v>610.50129243751417</v>
      </c>
      <c r="AJ40" s="37">
        <f t="shared" si="25"/>
        <v>-0.18619826000751638</v>
      </c>
      <c r="AK40" s="38">
        <f t="shared" si="20"/>
        <v>1.0960396633826541</v>
      </c>
      <c r="AL40" s="49">
        <f>kWh_in_MMBtu*(AI40-AH40)*Elec_source_E+(AG40-AF40)*Gas_source_E</f>
        <v>-2.7429383391784157</v>
      </c>
      <c r="AM40" s="50">
        <f>(AI40-AH40)*Elec_emissions/1000+(AG40-AF40)*Gas_emissions</f>
        <v>-377.23391841897768</v>
      </c>
      <c r="AO40" s="16">
        <v>3</v>
      </c>
      <c r="AP40" s="17" t="s">
        <v>24</v>
      </c>
      <c r="AQ40" s="18">
        <v>78</v>
      </c>
      <c r="AR40" s="18">
        <v>62</v>
      </c>
      <c r="AS40" s="30">
        <v>63.585360384624018</v>
      </c>
      <c r="AT40" s="31">
        <v>55.44801708868399</v>
      </c>
      <c r="AU40" s="31">
        <v>548.11805194899807</v>
      </c>
      <c r="AV40" s="30">
        <v>471.13315399201343</v>
      </c>
      <c r="AW40" s="37">
        <f t="shared" si="26"/>
        <v>-0.12797510695414366</v>
      </c>
      <c r="AX40" s="38">
        <f t="shared" si="21"/>
        <v>-0.14045313355989963</v>
      </c>
      <c r="AY40" s="49">
        <f>kWh_in_MMBtu*(AV40-AU40)*Elec_source_E+(AT40-AS40)*Gas_source_E</f>
        <v>-9.6656344392109155</v>
      </c>
      <c r="AZ40" s="50">
        <f>(AV40-AU40)*Elec_emissions/1000+(AT40-AS40)*Gas_emissions</f>
        <v>-1301.7665535613928</v>
      </c>
      <c r="BA40" s="6"/>
      <c r="BB40" s="16">
        <v>3</v>
      </c>
      <c r="BC40" s="17" t="s">
        <v>24</v>
      </c>
      <c r="BD40" s="18">
        <v>26</v>
      </c>
      <c r="BE40" s="18">
        <v>23</v>
      </c>
      <c r="BF40" s="30">
        <v>51.534747784286893</v>
      </c>
      <c r="BG40" s="31">
        <v>44.729930660923408</v>
      </c>
      <c r="BH40" s="31">
        <v>420.51897715105207</v>
      </c>
      <c r="BI40" s="30">
        <v>380.53549598334376</v>
      </c>
      <c r="BJ40" s="37">
        <f t="shared" si="27"/>
        <v>-0.13204327984386285</v>
      </c>
      <c r="BK40" s="38">
        <f t="shared" si="22"/>
        <v>-9.5081276565899389E-2</v>
      </c>
      <c r="BL40" s="49">
        <f>kWh_in_MMBtu*(BI40-BH40)*Elec_source_E+(BG40-BF40)*Gas_source_E</f>
        <v>-7.8306312478238986</v>
      </c>
      <c r="BM40" s="50">
        <f>(BI40-BH40)*Elec_emissions/1000+(BG40-BF40)*Gas_emissions</f>
        <v>-1055.1414632078274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3447</v>
      </c>
      <c r="F41" s="39">
        <v>31.012063533914041</v>
      </c>
      <c r="G41" s="40">
        <v>21.476031969411991</v>
      </c>
      <c r="H41" s="40">
        <v>298.42341081811588</v>
      </c>
      <c r="I41" s="39">
        <v>1102.5500533371896</v>
      </c>
      <c r="J41" s="41">
        <f t="shared" si="23"/>
        <v>-0.30749426119528217</v>
      </c>
      <c r="K41" s="42">
        <f t="shared" si="18"/>
        <v>2.694582976297311</v>
      </c>
      <c r="L41" s="51">
        <f>kWh_in_MMBtu*(I41-H41)*Elec_source_E+(G41-F41)*Gas_source_E</f>
        <v>-2.0805825788319883</v>
      </c>
      <c r="M41" s="52">
        <f>(I41-H41)*Elec_emissions/1000+(G41-F41)*Gas_emissions</f>
        <v>-299.01736243114328</v>
      </c>
      <c r="N41" s="6"/>
      <c r="O41" s="19">
        <v>4</v>
      </c>
      <c r="P41" s="14" t="s">
        <v>25</v>
      </c>
      <c r="Q41" s="13">
        <v>3462</v>
      </c>
      <c r="R41" s="13">
        <v>2412</v>
      </c>
      <c r="S41" s="39">
        <v>30.325693200919826</v>
      </c>
      <c r="T41" s="40">
        <v>19.85588134786714</v>
      </c>
      <c r="U41" s="40">
        <v>292.98982515175959</v>
      </c>
      <c r="V41" s="39">
        <v>1262.8811417595773</v>
      </c>
      <c r="W41" s="41">
        <f t="shared" si="24"/>
        <v>-0.34524559038720082</v>
      </c>
      <c r="X41" s="42">
        <f t="shared" si="19"/>
        <v>3.3103242274896214</v>
      </c>
      <c r="Y41" s="51">
        <f>kWh_in_MMBtu*(V41-U41)*Elec_source_E+(T41-S41)*Gas_source_E</f>
        <v>-1.3845978999653248</v>
      </c>
      <c r="Z41" s="52">
        <f>(V41-U41)*Elec_emissions/1000+(T41-S41)*Gas_emissions</f>
        <v>-208.95339080278359</v>
      </c>
      <c r="AA41" s="6"/>
      <c r="AB41" s="19">
        <v>4</v>
      </c>
      <c r="AC41" s="14" t="s">
        <v>25</v>
      </c>
      <c r="AD41" s="13">
        <v>1135</v>
      </c>
      <c r="AE41" s="13">
        <v>941</v>
      </c>
      <c r="AF41" s="39">
        <v>29.819931473604406</v>
      </c>
      <c r="AG41" s="40">
        <v>22.609710287949031</v>
      </c>
      <c r="AH41" s="40">
        <v>291.06347477202331</v>
      </c>
      <c r="AI41" s="39">
        <v>752.32044024593142</v>
      </c>
      <c r="AJ41" s="41">
        <f t="shared" si="25"/>
        <v>-0.24179201055634947</v>
      </c>
      <c r="AK41" s="42">
        <f t="shared" si="20"/>
        <v>1.5847298113759878</v>
      </c>
      <c r="AL41" s="51">
        <f>kWh_in_MMBtu*(AI41-AH41)*Elec_source_E+(AG41-AF41)*Gas_source_E</f>
        <v>-3.0903048655827723</v>
      </c>
      <c r="AM41" s="52">
        <f>(AI41-AH41)*Elec_emissions/1000+(AG41-AF41)*Gas_emissions</f>
        <v>-427.33471184042253</v>
      </c>
      <c r="AO41" s="19">
        <v>4</v>
      </c>
      <c r="AP41" s="14" t="s">
        <v>25</v>
      </c>
      <c r="AQ41" s="13">
        <v>78</v>
      </c>
      <c r="AR41" s="13">
        <v>70</v>
      </c>
      <c r="AS41" s="39">
        <v>63.854826196403778</v>
      </c>
      <c r="AT41" s="40">
        <v>54.71780740713092</v>
      </c>
      <c r="AU41" s="40">
        <v>544.92981956095468</v>
      </c>
      <c r="AV41" s="39">
        <v>520.72179531831034</v>
      </c>
      <c r="AW41" s="41">
        <f t="shared" si="26"/>
        <v>-0.14309049657686554</v>
      </c>
      <c r="AX41" s="42">
        <f t="shared" si="21"/>
        <v>-4.4424113663202612E-2</v>
      </c>
      <c r="AY41" s="51">
        <f>kWh_in_MMBtu*(AV41-AU41)*Elec_source_E+(AT41-AS41)*Gas_source_E</f>
        <v>-10.209632018860484</v>
      </c>
      <c r="AZ41" s="52">
        <f>(AV41-AU41)*Elec_emissions/1000+(AT41-AS41)*Gas_emissions</f>
        <v>-1376.3406464694726</v>
      </c>
      <c r="BA41" s="6"/>
      <c r="BB41" s="19">
        <v>4</v>
      </c>
      <c r="BC41" s="14" t="s">
        <v>25</v>
      </c>
      <c r="BD41" s="13">
        <v>26</v>
      </c>
      <c r="BE41" s="13">
        <v>24</v>
      </c>
      <c r="BF41" s="39">
        <v>50.942402098882347</v>
      </c>
      <c r="BG41" s="40">
        <v>42.89635366869058</v>
      </c>
      <c r="BH41" s="40">
        <v>414.09257059415904</v>
      </c>
      <c r="BI41" s="39">
        <v>418.19416606193971</v>
      </c>
      <c r="BJ41" s="41">
        <f t="shared" si="27"/>
        <v>-0.15794403284269734</v>
      </c>
      <c r="BK41" s="42">
        <f t="shared" si="22"/>
        <v>9.9050206621565592E-3</v>
      </c>
      <c r="BL41" s="51">
        <f>kWh_in_MMBtu*(BI41-BH41)*Elec_source_E+(BG41-BF41)*Gas_source_E</f>
        <v>-8.7277872784919452</v>
      </c>
      <c r="BM41" s="52">
        <f>(BI41-BH41)*Elec_emissions/1000+(BG41-BF41)*Gas_emissions</f>
        <v>-1177.1441912136754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DOE SNOPR (GTI Scenario 0.55)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DOE SNOPR (GTI Scenario 0.55)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DOE SNOPR (GTI Scenario 0.55)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428</v>
      </c>
      <c r="F53" s="30">
        <v>41.86526031665926</v>
      </c>
      <c r="G53" s="30">
        <v>32.434637691914581</v>
      </c>
      <c r="H53" s="30">
        <v>337.46631408036313</v>
      </c>
      <c r="I53" s="30">
        <v>1465.1308112302215</v>
      </c>
      <c r="J53" s="32">
        <f>(G53-F53)/F53</f>
        <v>-0.22526129190201147</v>
      </c>
      <c r="K53" s="36">
        <f t="shared" ref="K53:K56" si="28">(I53-H53)/H53</f>
        <v>3.3415616614146559</v>
      </c>
      <c r="L53" s="49">
        <f>kWh_in_MMBtu*(I53-H53)*Elec_source_E+(G53-F53)*Gas_source_E</f>
        <v>1.3793012250621999</v>
      </c>
      <c r="M53" s="50">
        <f>(I53-H53)*Elec_emissions/1000+(G53-F53)*Gas_emissions</f>
        <v>160.17756555384813</v>
      </c>
      <c r="O53" s="16">
        <v>1</v>
      </c>
      <c r="P53" s="17" t="s">
        <v>22</v>
      </c>
      <c r="Q53" s="18">
        <v>794</v>
      </c>
      <c r="R53" s="18">
        <v>160</v>
      </c>
      <c r="S53" s="30">
        <v>56.734635142376284</v>
      </c>
      <c r="T53" s="30">
        <v>44.768829260242633</v>
      </c>
      <c r="U53" s="30">
        <v>382.50567764820789</v>
      </c>
      <c r="V53" s="30">
        <v>1312.5862986525024</v>
      </c>
      <c r="W53" s="32">
        <f>(T53-S53)/S53</f>
        <v>-0.21090830763439847</v>
      </c>
      <c r="X53" s="36">
        <f t="shared" ref="X53:X56" si="29">(V53-U53)/U53</f>
        <v>2.4315472301556098</v>
      </c>
      <c r="Y53" s="49">
        <f>kWh_in_MMBtu*(V53-U53)*Elec_source_E+(T53-S53)*Gas_source_E</f>
        <v>-3.4268255823602942</v>
      </c>
      <c r="Z53" s="50">
        <f>(V53-U53)*Elec_emissions/1000+(T53-S53)*Gas_emissions</f>
        <v>-483.46090102835728</v>
      </c>
      <c r="AB53" s="16">
        <v>1</v>
      </c>
      <c r="AC53" s="17" t="s">
        <v>22</v>
      </c>
      <c r="AD53" s="18">
        <v>661</v>
      </c>
      <c r="AE53" s="18">
        <v>268</v>
      </c>
      <c r="AF53" s="30">
        <v>32.988021614738749</v>
      </c>
      <c r="AG53" s="30">
        <v>25.070941233211272</v>
      </c>
      <c r="AH53" s="30">
        <v>310.57714180105302</v>
      </c>
      <c r="AI53" s="30">
        <v>898.6053755525021</v>
      </c>
      <c r="AJ53" s="32">
        <f>(AG53-AF53)/AF53</f>
        <v>-0.23999864174910679</v>
      </c>
      <c r="AK53" s="36">
        <f t="shared" ref="AK53:AK56" si="30">(AI53-AH53)/AH53</f>
        <v>1.8933403480418511</v>
      </c>
      <c r="AL53" s="49">
        <f>kWh_in_MMBtu*(AI53-AH53)*Elec_source_E+(AG53-AF53)*Gas_source_E</f>
        <v>-2.5501206036015613</v>
      </c>
      <c r="AM53" s="50">
        <f>(AI53-AH53)*Elec_emissions/1000+(AG53-AF53)*Gas_emissions</f>
        <v>-357.38889631780182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504</v>
      </c>
      <c r="F54" s="30">
        <v>42.457073176001302</v>
      </c>
      <c r="G54" s="31">
        <v>33.403381472005748</v>
      </c>
      <c r="H54" s="31">
        <v>339.49805544615811</v>
      </c>
      <c r="I54" s="30">
        <v>1394.7962373339856</v>
      </c>
      <c r="J54" s="37">
        <f t="shared" ref="J54:J56" si="31">(G54-F54)/F54</f>
        <v>-0.21324342510526889</v>
      </c>
      <c r="K54" s="38">
        <f t="shared" si="28"/>
        <v>3.1084071468420826</v>
      </c>
      <c r="L54" s="49">
        <f>kWh_in_MMBtu*(I54-H54)*Elec_source_E+(G54-F54)*Gas_source_E</f>
        <v>1.0419762118354416</v>
      </c>
      <c r="M54" s="50">
        <f>(I54-H54)*Elec_emissions/1000+(G54-F54)*Gas_emissions</f>
        <v>116.34324615362016</v>
      </c>
      <c r="O54" s="16">
        <v>2</v>
      </c>
      <c r="P54" s="17" t="s">
        <v>23</v>
      </c>
      <c r="Q54" s="18">
        <v>794</v>
      </c>
      <c r="R54" s="18">
        <v>205</v>
      </c>
      <c r="S54" s="30">
        <v>56.180058165211989</v>
      </c>
      <c r="T54" s="31">
        <v>45.600297713367809</v>
      </c>
      <c r="U54" s="31">
        <v>382.09931895418151</v>
      </c>
      <c r="V54" s="30">
        <v>1139.0726879479919</v>
      </c>
      <c r="W54" s="37">
        <f t="shared" ref="W54:W56" si="32">(T54-S54)/S54</f>
        <v>-0.18831878779355582</v>
      </c>
      <c r="X54" s="38">
        <f t="shared" si="29"/>
        <v>1.9810905998620243</v>
      </c>
      <c r="Y54" s="49">
        <f>kWh_in_MMBtu*(V54-U54)*Elec_source_E+(T54-S54)*Gas_source_E</f>
        <v>-3.7057545853361811</v>
      </c>
      <c r="Z54" s="50">
        <f>(V54-U54)*Elec_emissions/1000+(T54-S54)*Gas_emissions</f>
        <v>-517.11150818298279</v>
      </c>
      <c r="AB54" s="16">
        <v>2</v>
      </c>
      <c r="AC54" s="17" t="s">
        <v>23</v>
      </c>
      <c r="AD54" s="18">
        <v>661</v>
      </c>
      <c r="AE54" s="18">
        <v>299</v>
      </c>
      <c r="AF54" s="30">
        <v>33.048337648281688</v>
      </c>
      <c r="AG54" s="31">
        <v>25.040947259700644</v>
      </c>
      <c r="AH54" s="31">
        <v>310.28983130186117</v>
      </c>
      <c r="AI54" s="30">
        <v>869.98900835964241</v>
      </c>
      <c r="AJ54" s="37">
        <f t="shared" ref="AJ54:AJ56" si="33">(AG54-AF54)/AF54</f>
        <v>-0.24229328790452428</v>
      </c>
      <c r="AK54" s="38">
        <f t="shared" si="30"/>
        <v>1.803794776997657</v>
      </c>
      <c r="AL54" s="49">
        <f>kWh_in_MMBtu*(AI54-AH54)*Elec_source_E+(AG54-AF54)*Gas_source_E</f>
        <v>-2.9414465150353468</v>
      </c>
      <c r="AM54" s="50">
        <f>(AI54-AH54)*Elec_emissions/1000+(AG54-AF54)*Gas_emissions</f>
        <v>-409.51493570437219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773</v>
      </c>
      <c r="F55" s="30">
        <v>43.170775325395255</v>
      </c>
      <c r="G55" s="31">
        <v>35.576601854664958</v>
      </c>
      <c r="H55" s="31">
        <v>342.07860688455503</v>
      </c>
      <c r="I55" s="30">
        <v>1238.1867473985617</v>
      </c>
      <c r="J55" s="37">
        <f t="shared" si="31"/>
        <v>-0.17591005520493899</v>
      </c>
      <c r="K55" s="38">
        <f t="shared" si="28"/>
        <v>2.6195971407718752</v>
      </c>
      <c r="L55" s="49">
        <f>kWh_in_MMBtu*(I55-H55)*Elec_source_E+(G55-F55)*Gas_source_E</f>
        <v>0.98701960154156687</v>
      </c>
      <c r="M55" s="50">
        <f>(I55-H55)*Elec_emissions/1000+(G55-F55)*Gas_emissions</f>
        <v>112.57920370355509</v>
      </c>
      <c r="O55" s="16">
        <v>3</v>
      </c>
      <c r="P55" s="17" t="s">
        <v>24</v>
      </c>
      <c r="Q55" s="18">
        <v>794</v>
      </c>
      <c r="R55" s="18">
        <v>367</v>
      </c>
      <c r="S55" s="30">
        <v>54.725447056838043</v>
      </c>
      <c r="T55" s="31">
        <v>47.312808983060457</v>
      </c>
      <c r="U55" s="31">
        <v>378.1820888163528</v>
      </c>
      <c r="V55" s="30">
        <v>785.55374685212223</v>
      </c>
      <c r="W55" s="37">
        <f t="shared" si="32"/>
        <v>-0.13545139368306655</v>
      </c>
      <c r="X55" s="38">
        <f t="shared" si="29"/>
        <v>1.0771839018362164</v>
      </c>
      <c r="Y55" s="49">
        <f>kWh_in_MMBtu*(V55-U55)*Elec_source_E+(T55-S55)*Gas_source_E</f>
        <v>-3.868047838789554</v>
      </c>
      <c r="Z55" s="50">
        <f>(V55-U55)*Elec_emissions/1000+(T55-S55)*Gas_emissions</f>
        <v>-530.98830501505108</v>
      </c>
      <c r="AB55" s="16">
        <v>3</v>
      </c>
      <c r="AC55" s="17" t="s">
        <v>24</v>
      </c>
      <c r="AD55" s="18">
        <v>661</v>
      </c>
      <c r="AE55" s="18">
        <v>406</v>
      </c>
      <c r="AF55" s="30">
        <v>32.726035114953113</v>
      </c>
      <c r="AG55" s="31">
        <v>24.967764376534003</v>
      </c>
      <c r="AH55" s="31">
        <v>309.44319341418571</v>
      </c>
      <c r="AI55" s="30">
        <v>846.11242601579602</v>
      </c>
      <c r="AJ55" s="37">
        <f t="shared" si="33"/>
        <v>-0.23706723748133537</v>
      </c>
      <c r="AK55" s="38">
        <f t="shared" si="30"/>
        <v>1.7343061473751191</v>
      </c>
      <c r="AL55" s="49">
        <f>kWh_in_MMBtu*(AI55-AH55)*Elec_source_E+(AG55-AF55)*Gas_source_E</f>
        <v>-2.9080077222291774</v>
      </c>
      <c r="AM55" s="50">
        <f>(AI55-AH55)*Elec_emissions/1000+(AG55-AF55)*Gas_emissions</f>
        <v>-404.47761295776093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1160</v>
      </c>
      <c r="F56" s="39">
        <v>45.295556188180427</v>
      </c>
      <c r="G56" s="40">
        <v>38.275443647290757</v>
      </c>
      <c r="H56" s="40">
        <v>349.51742091640733</v>
      </c>
      <c r="I56" s="39">
        <v>1186.6365766920217</v>
      </c>
      <c r="J56" s="41">
        <f t="shared" si="31"/>
        <v>-0.15498457534608046</v>
      </c>
      <c r="K56" s="42">
        <f t="shared" si="28"/>
        <v>2.3950713345868522</v>
      </c>
      <c r="L56" s="51">
        <f>kWh_in_MMBtu*(I56-H56)*Elec_source_E+(G56-F56)*Gas_source_E</f>
        <v>1.0028716316805184</v>
      </c>
      <c r="M56" s="52">
        <f>(I56-H56)*Elec_emissions/1000+(G56-F56)*Gas_emissions</f>
        <v>116.0686667198961</v>
      </c>
      <c r="O56" s="19">
        <v>4</v>
      </c>
      <c r="P56" s="14" t="s">
        <v>25</v>
      </c>
      <c r="Q56" s="13">
        <v>794</v>
      </c>
      <c r="R56" s="13">
        <v>705</v>
      </c>
      <c r="S56" s="39">
        <v>53.945027772512908</v>
      </c>
      <c r="T56" s="40">
        <v>47.876580056944356</v>
      </c>
      <c r="U56" s="40">
        <v>379.39687214362914</v>
      </c>
      <c r="V56" s="39">
        <v>649.00922864669872</v>
      </c>
      <c r="W56" s="41">
        <f t="shared" si="32"/>
        <v>-0.11249317993048959</v>
      </c>
      <c r="X56" s="42">
        <f t="shared" si="29"/>
        <v>0.7106341045452842</v>
      </c>
      <c r="Y56" s="51">
        <f>kWh_in_MMBtu*(V56-U56)*Elec_source_E+(T56-S56)*Gas_source_E</f>
        <v>-3.8271440384310207</v>
      </c>
      <c r="Z56" s="52">
        <f>(V56-U56)*Elec_emissions/1000+(T56-S56)*Gas_emissions</f>
        <v>-522.31542848026766</v>
      </c>
      <c r="AB56" s="19">
        <v>4</v>
      </c>
      <c r="AC56" s="14" t="s">
        <v>25</v>
      </c>
      <c r="AD56" s="13">
        <v>661</v>
      </c>
      <c r="AE56" s="13">
        <v>455</v>
      </c>
      <c r="AF56" s="39">
        <v>31.893627689379535</v>
      </c>
      <c r="AG56" s="40">
        <v>23.398957562003364</v>
      </c>
      <c r="AH56" s="40">
        <v>303.22068879510675</v>
      </c>
      <c r="AI56" s="39">
        <v>915.52605427394394</v>
      </c>
      <c r="AJ56" s="41">
        <f t="shared" si="33"/>
        <v>-0.26634380416389153</v>
      </c>
      <c r="AK56" s="42">
        <f t="shared" si="30"/>
        <v>2.0193390098542587</v>
      </c>
      <c r="AL56" s="51">
        <f>kWh_in_MMBtu*(AI56-AH56)*Elec_source_E+(AG56-AF56)*Gas_source_E</f>
        <v>-2.9286974006522009</v>
      </c>
      <c r="AM56" s="52">
        <f>(AI56-AH56)*Elec_emissions/1000+(AG56-AF56)*Gas_emissions</f>
        <v>-409.00093050661985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DOE SNOPR (GTI Scenario 0.55)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DOE SNOPR (GTI Scenario 0.55)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DOE SNOPR (GTI Scenario 0.55)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237</v>
      </c>
      <c r="F68" s="30">
        <v>40.83728082595136</v>
      </c>
      <c r="G68" s="30">
        <v>32.853899803110671</v>
      </c>
      <c r="H68" s="30">
        <v>323.14991510493411</v>
      </c>
      <c r="I68" s="30">
        <v>469</v>
      </c>
      <c r="J68" s="32">
        <f>(G68-F68)/F68</f>
        <v>-0.19549247308766438</v>
      </c>
      <c r="K68" s="36">
        <f t="shared" ref="K68:K71" si="34">(I68-H68)/H68</f>
        <v>0.45133876902831632</v>
      </c>
      <c r="L68" s="49">
        <f>kWh_in_MMBtu*(I68-H68)*Elec_source_E+(G68-F68)*Gas_source_E</f>
        <v>-7.1939727616145852</v>
      </c>
      <c r="M68" s="50">
        <f>(I68-H68)*Elec_emissions/1000+(G68-F68)*Gas_emissions</f>
        <v>-973.53820393248793</v>
      </c>
      <c r="O68" s="16">
        <v>1</v>
      </c>
      <c r="P68" s="17" t="s">
        <v>22</v>
      </c>
      <c r="Q68" s="18">
        <v>441</v>
      </c>
      <c r="R68" s="18">
        <v>82</v>
      </c>
      <c r="S68" s="30">
        <v>60.275133509112315</v>
      </c>
      <c r="T68" s="30">
        <v>52.855604737138577</v>
      </c>
      <c r="U68" s="30">
        <v>392.01525720474569</v>
      </c>
      <c r="V68" s="30">
        <v>555.23880601294968</v>
      </c>
      <c r="W68" s="32">
        <f>(T68-S68)/S68</f>
        <v>-0.12309435649532097</v>
      </c>
      <c r="X68" s="36">
        <f t="shared" ref="X68:X71" si="35">(V68-U68)/U68</f>
        <v>0.41637039836680118</v>
      </c>
      <c r="Y68" s="49">
        <f>kWh_in_MMBtu*(V68-U68)*Elec_source_E+(T68-S68)*Gas_source_E</f>
        <v>-6.3997533139651868</v>
      </c>
      <c r="Z68" s="50">
        <f>(V68-U68)*Elec_emissions/1000+(T68-S68)*Gas_emissions</f>
        <v>-866.82595464456858</v>
      </c>
      <c r="AB68" s="16">
        <v>1</v>
      </c>
      <c r="AC68" s="17" t="s">
        <v>22</v>
      </c>
      <c r="AD68" s="18">
        <v>374</v>
      </c>
      <c r="AE68" s="18">
        <v>155</v>
      </c>
      <c r="AF68" s="30">
        <v>30.554029729053287</v>
      </c>
      <c r="AG68" s="30">
        <v>22.27235267672172</v>
      </c>
      <c r="AH68" s="30">
        <v>286.71792767148565</v>
      </c>
      <c r="AI68" s="30">
        <v>972.70591901429293</v>
      </c>
      <c r="AJ68" s="32">
        <f>(AG68-AF68)/AF68</f>
        <v>-0.27105023873353984</v>
      </c>
      <c r="AK68" s="36">
        <f>(AH68-AG68)/AG68</f>
        <v>11.873266324089469</v>
      </c>
      <c r="AL68" s="49">
        <f>kWh_in_MMBtu*(AI68-AH68)*Elec_source_E+(AG68-AF68)*Gas_source_E</f>
        <v>-1.9347461807566573</v>
      </c>
      <c r="AM68" s="50">
        <f>(AI68-AH68)*Elec_emissions/1000+(AG68-AF68)*Gas_emissions</f>
        <v>-276.64259536521433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274</v>
      </c>
      <c r="F69" s="30">
        <v>41.836868651351068</v>
      </c>
      <c r="G69" s="31">
        <v>34.077759857578528</v>
      </c>
      <c r="H69" s="31">
        <v>331.11677038666107</v>
      </c>
      <c r="I69" s="30">
        <v>519</v>
      </c>
      <c r="J69" s="37">
        <f t="shared" ref="J69:J71" si="36">(G69-F69)/F69</f>
        <v>-0.18546103099716499</v>
      </c>
      <c r="K69" s="38">
        <f t="shared" si="34"/>
        <v>0.56742287439545447</v>
      </c>
      <c r="L69" s="49">
        <f>kWh_in_MMBtu*(I69-H69)*Elec_source_E+(G69-F69)*Gas_source_E</f>
        <v>-6.5149444194407087</v>
      </c>
      <c r="M69" s="50">
        <f>(I69-H69)*Elec_emissions/1000+(G69-F69)*Gas_emissions</f>
        <v>-882.92593159283047</v>
      </c>
      <c r="O69" s="16">
        <v>2</v>
      </c>
      <c r="P69" s="17" t="s">
        <v>23</v>
      </c>
      <c r="Q69" s="18">
        <v>441</v>
      </c>
      <c r="R69" s="18">
        <v>110</v>
      </c>
      <c r="S69" s="30">
        <v>59.142537184964716</v>
      </c>
      <c r="T69" s="31">
        <v>52.539778728927288</v>
      </c>
      <c r="U69" s="31">
        <v>399.45506681727841</v>
      </c>
      <c r="V69" s="30">
        <v>515.26082055111272</v>
      </c>
      <c r="W69" s="37">
        <f t="shared" ref="W69:W71" si="37">(T69-S69)/S69</f>
        <v>-0.11164144743042895</v>
      </c>
      <c r="X69" s="38">
        <f t="shared" si="35"/>
        <v>0.2899093373793829</v>
      </c>
      <c r="Y69" s="49">
        <f>kWh_in_MMBtu*(V69-U69)*Elec_source_E+(T69-S69)*Gas_source_E</f>
        <v>-5.9997160201083402</v>
      </c>
      <c r="Z69" s="50">
        <f>(V69-U69)*Elec_emissions/1000+(T69-S69)*Gas_emissions</f>
        <v>-811.78948236692156</v>
      </c>
      <c r="AB69" s="16">
        <v>2</v>
      </c>
      <c r="AC69" s="17" t="s">
        <v>23</v>
      </c>
      <c r="AD69" s="18">
        <v>374</v>
      </c>
      <c r="AE69" s="18">
        <v>164</v>
      </c>
      <c r="AF69" s="30">
        <v>30.22940804953706</v>
      </c>
      <c r="AG69" s="31">
        <v>21.694698419478733</v>
      </c>
      <c r="AH69" s="31">
        <v>285.28010814661309</v>
      </c>
      <c r="AI69" s="30">
        <v>957.67718893665767</v>
      </c>
      <c r="AJ69" s="37">
        <f t="shared" ref="AJ69:AK71" si="38">(AG69-AF69)/AF69</f>
        <v>-0.28233135151282029</v>
      </c>
      <c r="AK69" s="38">
        <f t="shared" si="38"/>
        <v>12.149761413160386</v>
      </c>
      <c r="AL69" s="49">
        <f>kWh_in_MMBtu*(AI69-AH69)*Elec_source_E+(AG69-AF69)*Gas_source_E</f>
        <v>-2.3510651817653407</v>
      </c>
      <c r="AM69" s="50">
        <f>(AI69-AH69)*Elec_emissions/1000+(AG69-AF69)*Gas_emissions</f>
        <v>-332.47695902310682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405</v>
      </c>
      <c r="F70" s="30">
        <v>44.148081173604574</v>
      </c>
      <c r="G70" s="31">
        <v>37.149004241854392</v>
      </c>
      <c r="H70" s="31">
        <v>348.16439271445375</v>
      </c>
      <c r="I70" s="30">
        <v>655</v>
      </c>
      <c r="J70" s="37">
        <f t="shared" si="36"/>
        <v>-0.15853637906090506</v>
      </c>
      <c r="K70" s="38">
        <f t="shared" si="34"/>
        <v>0.8812951976315303</v>
      </c>
      <c r="L70" s="49">
        <f>kWh_in_MMBtu*(I70-H70)*Elec_source_E+(G70-F70)*Gas_source_E</f>
        <v>-4.4566867270064883</v>
      </c>
      <c r="M70" s="50">
        <f>(I70-H70)*Elec_emissions/1000+(G70-F70)*Gas_emissions</f>
        <v>-608.06995713587844</v>
      </c>
      <c r="O70" s="16">
        <v>3</v>
      </c>
      <c r="P70" s="17" t="s">
        <v>24</v>
      </c>
      <c r="Q70" s="18">
        <v>441</v>
      </c>
      <c r="R70" s="18">
        <v>200</v>
      </c>
      <c r="S70" s="30">
        <v>58.342505528401645</v>
      </c>
      <c r="T70" s="31">
        <v>53.145360580853165</v>
      </c>
      <c r="U70" s="31">
        <v>409.17370273586005</v>
      </c>
      <c r="V70" s="30">
        <v>458.04910351308848</v>
      </c>
      <c r="W70" s="37">
        <f t="shared" si="37"/>
        <v>-8.9079906673162401E-2</v>
      </c>
      <c r="X70" s="38">
        <f t="shared" si="35"/>
        <v>0.1194490272723604</v>
      </c>
      <c r="Y70" s="49">
        <f>kWh_in_MMBtu*(V70-U70)*Elec_source_E+(T70-S70)*Gas_source_E</f>
        <v>-5.1595757715035671</v>
      </c>
      <c r="Z70" s="50">
        <f>(V70-U70)*Elec_emissions/1000+(T70-S70)*Gas_emissions</f>
        <v>-696.95258266373548</v>
      </c>
      <c r="AB70" s="16">
        <v>3</v>
      </c>
      <c r="AC70" s="17" t="s">
        <v>24</v>
      </c>
      <c r="AD70" s="18">
        <v>374</v>
      </c>
      <c r="AE70" s="18">
        <v>205</v>
      </c>
      <c r="AF70" s="30">
        <v>30.299862290875872</v>
      </c>
      <c r="AG70" s="31">
        <v>21.542802935514164</v>
      </c>
      <c r="AH70" s="31">
        <v>288.64311464478976</v>
      </c>
      <c r="AI70" s="30">
        <v>956.35482956368298</v>
      </c>
      <c r="AJ70" s="37">
        <f t="shared" si="38"/>
        <v>-0.28901317343606214</v>
      </c>
      <c r="AK70" s="38">
        <f t="shared" si="38"/>
        <v>12.398586781339867</v>
      </c>
      <c r="AL70" s="49">
        <f>kWh_in_MMBtu*(AI70-AH70)*Elec_source_E+(AG70-AF70)*Gas_source_E</f>
        <v>-2.6418673689859054</v>
      </c>
      <c r="AM70" s="50">
        <f>(AI70-AH70)*Elec_emissions/1000+(AG70-AF70)*Gas_emissions</f>
        <v>-371.58787939840079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608</v>
      </c>
      <c r="F71" s="39">
        <v>47.206594544535569</v>
      </c>
      <c r="G71" s="40">
        <v>39.535644750633665</v>
      </c>
      <c r="H71" s="40">
        <v>361.48884916288705</v>
      </c>
      <c r="I71" s="39">
        <v>815</v>
      </c>
      <c r="J71" s="41">
        <f t="shared" si="36"/>
        <v>-0.16249741943712948</v>
      </c>
      <c r="K71" s="42">
        <f t="shared" si="34"/>
        <v>1.2545647034129139</v>
      </c>
      <c r="L71" s="51">
        <f>kWh_in_MMBtu*(I71-H71)*Elec_source_E+(G71-F71)*Gas_source_E</f>
        <v>-3.6725813545545156</v>
      </c>
      <c r="M71" s="52">
        <f>(I71-H71)*Elec_emissions/1000+(G71-F71)*Gas_emissions</f>
        <v>-505.68442744556319</v>
      </c>
      <c r="O71" s="19">
        <v>4</v>
      </c>
      <c r="P71" s="14" t="s">
        <v>25</v>
      </c>
      <c r="Q71" s="13">
        <v>441</v>
      </c>
      <c r="R71" s="13">
        <v>383</v>
      </c>
      <c r="S71" s="39">
        <v>57.144500838343234</v>
      </c>
      <c r="T71" s="40">
        <v>51.071622273411911</v>
      </c>
      <c r="U71" s="40">
        <v>404.4136095770167</v>
      </c>
      <c r="V71" s="39">
        <v>494.44584132914451</v>
      </c>
      <c r="W71" s="41">
        <f t="shared" si="37"/>
        <v>-0.10627231799803383</v>
      </c>
      <c r="X71" s="42">
        <f t="shared" si="35"/>
        <v>0.22262413929712729</v>
      </c>
      <c r="Y71" s="51">
        <f>kWh_in_MMBtu*(V71-U71)*Elec_source_E+(T71-S71)*Gas_source_E</f>
        <v>-5.6886138206455046</v>
      </c>
      <c r="Z71" s="52">
        <f>(V71-U71)*Elec_emissions/1000+(T71-S71)*Gas_emissions</f>
        <v>-769.24294642003633</v>
      </c>
      <c r="AB71" s="19">
        <v>4</v>
      </c>
      <c r="AC71" s="14" t="s">
        <v>25</v>
      </c>
      <c r="AD71" s="13">
        <v>374</v>
      </c>
      <c r="AE71" s="13">
        <v>225</v>
      </c>
      <c r="AF71" s="39">
        <v>30.290069608854079</v>
      </c>
      <c r="AG71" s="40">
        <v>19.898847456304377</v>
      </c>
      <c r="AH71" s="40">
        <v>288.4213681023902</v>
      </c>
      <c r="AI71" s="39">
        <v>1146.968515274845</v>
      </c>
      <c r="AJ71" s="41">
        <f t="shared" si="38"/>
        <v>-0.34305705753519455</v>
      </c>
      <c r="AK71" s="42">
        <f t="shared" si="38"/>
        <v>13.494375552942499</v>
      </c>
      <c r="AL71" s="51">
        <f>kWh_in_MMBtu*(AI71-AH71)*Elec_source_E+(AG71-AF71)*Gas_source_E</f>
        <v>-2.4500984661375256</v>
      </c>
      <c r="AM71" s="52">
        <f>(AI71-AH71)*Elec_emissions/1000+(AG71-AF71)*Gas_emissions</f>
        <v>-350.09809879250156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BM71"/>
  <sheetViews>
    <sheetView workbookViewId="0">
      <selection activeCell="K28" sqref="K28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59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tr">
        <f>$H$2</f>
        <v>Scenario Int-11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tr">
        <f>$H$2</f>
        <v>Scenario Int-11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tr">
        <f>$H$2</f>
        <v>Scenario Int-11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tr">
        <f>$H$2</f>
        <v>Scenario Int-11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4" t="s">
        <v>34</v>
      </c>
      <c r="G3" s="214"/>
      <c r="H3" s="214"/>
      <c r="I3" s="214"/>
      <c r="J3" s="28"/>
      <c r="K3" s="29"/>
      <c r="L3" s="45"/>
      <c r="M3" s="29"/>
      <c r="N3" s="5"/>
      <c r="O3" s="27"/>
      <c r="P3" s="28"/>
      <c r="Q3" s="28"/>
      <c r="R3" s="28"/>
      <c r="S3" s="214" t="s">
        <v>34</v>
      </c>
      <c r="T3" s="214"/>
      <c r="U3" s="214"/>
      <c r="V3" s="214"/>
      <c r="W3" s="28"/>
      <c r="X3" s="29"/>
      <c r="Y3" s="45"/>
      <c r="Z3" s="29"/>
      <c r="AB3" s="27"/>
      <c r="AC3" s="28"/>
      <c r="AD3" s="28"/>
      <c r="AE3" s="28"/>
      <c r="AF3" s="214" t="s">
        <v>34</v>
      </c>
      <c r="AG3" s="214"/>
      <c r="AH3" s="214"/>
      <c r="AI3" s="214"/>
      <c r="AJ3" s="28"/>
      <c r="AK3" s="29"/>
      <c r="AL3" s="45"/>
      <c r="AM3" s="29"/>
      <c r="AO3" s="27"/>
      <c r="AP3" s="28"/>
      <c r="AQ3" s="28"/>
      <c r="AR3" s="28"/>
      <c r="AS3" s="214" t="s">
        <v>34</v>
      </c>
      <c r="AT3" s="214"/>
      <c r="AU3" s="214"/>
      <c r="AV3" s="214"/>
      <c r="AW3" s="28"/>
      <c r="AX3" s="29"/>
      <c r="AY3" s="45"/>
      <c r="AZ3" s="29"/>
      <c r="BB3" s="27"/>
      <c r="BC3" s="28"/>
      <c r="BD3" s="28"/>
      <c r="BE3" s="28"/>
      <c r="BF3" s="214" t="s">
        <v>34</v>
      </c>
      <c r="BG3" s="214"/>
      <c r="BH3" s="214"/>
      <c r="BI3" s="214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32</v>
      </c>
      <c r="G4" s="23" t="s">
        <v>32</v>
      </c>
      <c r="H4" s="23" t="s">
        <v>33</v>
      </c>
      <c r="I4" s="23" t="s">
        <v>33</v>
      </c>
      <c r="J4" s="23" t="s">
        <v>40</v>
      </c>
      <c r="K4" s="34" t="s">
        <v>40</v>
      </c>
      <c r="L4" s="46" t="s">
        <v>40</v>
      </c>
      <c r="M4" s="34" t="s">
        <v>40</v>
      </c>
      <c r="N4" s="6"/>
      <c r="O4" s="11"/>
      <c r="P4" s="12"/>
      <c r="Q4" s="26"/>
      <c r="R4" s="26"/>
      <c r="S4" s="23" t="s">
        <v>32</v>
      </c>
      <c r="T4" s="23" t="s">
        <v>32</v>
      </c>
      <c r="U4" s="23" t="s">
        <v>33</v>
      </c>
      <c r="V4" s="23" t="s">
        <v>33</v>
      </c>
      <c r="W4" s="23" t="s">
        <v>40</v>
      </c>
      <c r="X4" s="34" t="s">
        <v>40</v>
      </c>
      <c r="Y4" s="46" t="s">
        <v>40</v>
      </c>
      <c r="Z4" s="34" t="s">
        <v>40</v>
      </c>
      <c r="AA4" s="6"/>
      <c r="AB4" s="11"/>
      <c r="AC4" s="12"/>
      <c r="AD4" s="26"/>
      <c r="AE4" s="26"/>
      <c r="AF4" s="23" t="s">
        <v>32</v>
      </c>
      <c r="AG4" s="23" t="s">
        <v>32</v>
      </c>
      <c r="AH4" s="23" t="s">
        <v>33</v>
      </c>
      <c r="AI4" s="23" t="s">
        <v>33</v>
      </c>
      <c r="AJ4" s="23" t="s">
        <v>40</v>
      </c>
      <c r="AK4" s="34" t="s">
        <v>40</v>
      </c>
      <c r="AL4" s="46" t="s">
        <v>40</v>
      </c>
      <c r="AM4" s="34" t="s">
        <v>40</v>
      </c>
      <c r="AO4" s="11"/>
      <c r="AP4" s="12"/>
      <c r="AQ4" s="26"/>
      <c r="AR4" s="26"/>
      <c r="AS4" s="23" t="s">
        <v>32</v>
      </c>
      <c r="AT4" s="23" t="s">
        <v>32</v>
      </c>
      <c r="AU4" s="23" t="s">
        <v>33</v>
      </c>
      <c r="AV4" s="23" t="s">
        <v>33</v>
      </c>
      <c r="AW4" s="23" t="s">
        <v>40</v>
      </c>
      <c r="AX4" s="34" t="s">
        <v>40</v>
      </c>
      <c r="AY4" s="46" t="s">
        <v>40</v>
      </c>
      <c r="AZ4" s="34" t="s">
        <v>40</v>
      </c>
      <c r="BA4" s="6"/>
      <c r="BB4" s="11"/>
      <c r="BC4" s="12"/>
      <c r="BD4" s="26"/>
      <c r="BE4" s="26"/>
      <c r="BF4" s="23" t="s">
        <v>32</v>
      </c>
      <c r="BG4" s="23" t="s">
        <v>32</v>
      </c>
      <c r="BH4" s="23" t="s">
        <v>33</v>
      </c>
      <c r="BI4" s="23" t="s">
        <v>33</v>
      </c>
      <c r="BJ4" s="23" t="s">
        <v>40</v>
      </c>
      <c r="BK4" s="34" t="s">
        <v>40</v>
      </c>
      <c r="BL4" s="46" t="s">
        <v>40</v>
      </c>
      <c r="BM4" s="34" t="s">
        <v>40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85</v>
      </c>
      <c r="G5" s="23" t="s">
        <v>86</v>
      </c>
      <c r="H5" s="23" t="s">
        <v>85</v>
      </c>
      <c r="I5" s="23" t="s">
        <v>86</v>
      </c>
      <c r="J5" s="23" t="s">
        <v>35</v>
      </c>
      <c r="K5" s="34" t="s">
        <v>36</v>
      </c>
      <c r="L5" s="46" t="s">
        <v>41</v>
      </c>
      <c r="M5" s="34" t="s">
        <v>42</v>
      </c>
      <c r="N5" s="6"/>
      <c r="O5" s="16"/>
      <c r="P5" s="18"/>
      <c r="Q5" s="23" t="s">
        <v>6</v>
      </c>
      <c r="R5" s="23" t="s">
        <v>4</v>
      </c>
      <c r="S5" s="23" t="s">
        <v>85</v>
      </c>
      <c r="T5" s="23" t="s">
        <v>86</v>
      </c>
      <c r="U5" s="23" t="s">
        <v>85</v>
      </c>
      <c r="V5" s="23" t="s">
        <v>86</v>
      </c>
      <c r="W5" s="23" t="s">
        <v>35</v>
      </c>
      <c r="X5" s="34" t="s">
        <v>36</v>
      </c>
      <c r="Y5" s="46" t="s">
        <v>41</v>
      </c>
      <c r="Z5" s="34" t="s">
        <v>42</v>
      </c>
      <c r="AA5" s="6"/>
      <c r="AB5" s="16"/>
      <c r="AC5" s="18"/>
      <c r="AD5" s="23" t="s">
        <v>6</v>
      </c>
      <c r="AE5" s="23" t="s">
        <v>4</v>
      </c>
      <c r="AF5" s="23" t="s">
        <v>85</v>
      </c>
      <c r="AG5" s="23" t="s">
        <v>86</v>
      </c>
      <c r="AH5" s="23" t="s">
        <v>85</v>
      </c>
      <c r="AI5" s="23" t="s">
        <v>86</v>
      </c>
      <c r="AJ5" s="23" t="s">
        <v>35</v>
      </c>
      <c r="AK5" s="34" t="s">
        <v>36</v>
      </c>
      <c r="AL5" s="46" t="s">
        <v>41</v>
      </c>
      <c r="AM5" s="34" t="s">
        <v>42</v>
      </c>
      <c r="AO5" s="16"/>
      <c r="AP5" s="18"/>
      <c r="AQ5" s="23" t="s">
        <v>6</v>
      </c>
      <c r="AR5" s="23" t="s">
        <v>4</v>
      </c>
      <c r="AS5" s="23" t="s">
        <v>85</v>
      </c>
      <c r="AT5" s="23" t="s">
        <v>86</v>
      </c>
      <c r="AU5" s="23" t="s">
        <v>85</v>
      </c>
      <c r="AV5" s="23" t="s">
        <v>86</v>
      </c>
      <c r="AW5" s="23" t="s">
        <v>35</v>
      </c>
      <c r="AX5" s="34" t="s">
        <v>36</v>
      </c>
      <c r="AY5" s="46" t="s">
        <v>41</v>
      </c>
      <c r="AZ5" s="34" t="s">
        <v>42</v>
      </c>
      <c r="BA5" s="6"/>
      <c r="BB5" s="16"/>
      <c r="BC5" s="18"/>
      <c r="BD5" s="23" t="s">
        <v>6</v>
      </c>
      <c r="BE5" s="23" t="s">
        <v>4</v>
      </c>
      <c r="BF5" s="23" t="s">
        <v>85</v>
      </c>
      <c r="BG5" s="23" t="s">
        <v>86</v>
      </c>
      <c r="BH5" s="23" t="s">
        <v>85</v>
      </c>
      <c r="BI5" s="23" t="s">
        <v>86</v>
      </c>
      <c r="BJ5" s="23" t="s">
        <v>35</v>
      </c>
      <c r="BK5" s="34" t="s">
        <v>36</v>
      </c>
      <c r="BL5" s="46" t="s">
        <v>41</v>
      </c>
      <c r="BM5" s="34" t="s">
        <v>42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37</v>
      </c>
      <c r="G6" s="10" t="s">
        <v>37</v>
      </c>
      <c r="H6" s="10" t="s">
        <v>38</v>
      </c>
      <c r="I6" s="10" t="s">
        <v>38</v>
      </c>
      <c r="J6" s="9" t="s">
        <v>39</v>
      </c>
      <c r="K6" s="35" t="s">
        <v>39</v>
      </c>
      <c r="L6" s="47" t="s">
        <v>37</v>
      </c>
      <c r="M6" s="48" t="s">
        <v>43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37</v>
      </c>
      <c r="T6" s="10" t="s">
        <v>37</v>
      </c>
      <c r="U6" s="10" t="s">
        <v>38</v>
      </c>
      <c r="V6" s="10" t="s">
        <v>38</v>
      </c>
      <c r="W6" s="9" t="s">
        <v>39</v>
      </c>
      <c r="X6" s="35" t="s">
        <v>39</v>
      </c>
      <c r="Y6" s="47" t="s">
        <v>37</v>
      </c>
      <c r="Z6" s="48" t="s">
        <v>43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37</v>
      </c>
      <c r="AG6" s="10" t="s">
        <v>37</v>
      </c>
      <c r="AH6" s="10" t="s">
        <v>38</v>
      </c>
      <c r="AI6" s="10" t="s">
        <v>38</v>
      </c>
      <c r="AJ6" s="9" t="s">
        <v>39</v>
      </c>
      <c r="AK6" s="35" t="s">
        <v>39</v>
      </c>
      <c r="AL6" s="47" t="s">
        <v>37</v>
      </c>
      <c r="AM6" s="48" t="s">
        <v>43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37</v>
      </c>
      <c r="AT6" s="10" t="s">
        <v>37</v>
      </c>
      <c r="AU6" s="10" t="s">
        <v>38</v>
      </c>
      <c r="AV6" s="10" t="s">
        <v>38</v>
      </c>
      <c r="AW6" s="9" t="s">
        <v>39</v>
      </c>
      <c r="AX6" s="35" t="s">
        <v>39</v>
      </c>
      <c r="AY6" s="47" t="s">
        <v>37</v>
      </c>
      <c r="AZ6" s="48" t="s">
        <v>43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37</v>
      </c>
      <c r="BG6" s="10" t="s">
        <v>37</v>
      </c>
      <c r="BH6" s="10" t="s">
        <v>38</v>
      </c>
      <c r="BI6" s="10" t="s">
        <v>38</v>
      </c>
      <c r="BJ6" s="9" t="s">
        <v>39</v>
      </c>
      <c r="BK6" s="35" t="s">
        <v>39</v>
      </c>
      <c r="BL6" s="47" t="s">
        <v>37</v>
      </c>
      <c r="BM6" s="48" t="s">
        <v>43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3159</v>
      </c>
      <c r="F8" s="30">
        <v>29.168698312623359</v>
      </c>
      <c r="G8" s="30">
        <v>21.077538615061275</v>
      </c>
      <c r="H8" s="30">
        <v>263.85526044913217</v>
      </c>
      <c r="I8" s="30">
        <v>961.58923490619327</v>
      </c>
      <c r="J8" s="32">
        <f>(G8-F8)/F8</f>
        <v>-0.27739186750272182</v>
      </c>
      <c r="K8" s="36">
        <f>(I8-H8)/H8</f>
        <v>2.6443815191305426</v>
      </c>
      <c r="L8" s="49">
        <f>kWh_in_MMBtu*(I8-H8)*Elec_source_E+(G8-F8)*Gas_source_E</f>
        <v>-1.6056430794228049</v>
      </c>
      <c r="M8" s="50">
        <f>(I8-H8)*Elec_emissions/1000+(G8-F8)*Gas_emissions</f>
        <v>-232.52810297121266</v>
      </c>
      <c r="N8" s="6"/>
      <c r="O8" s="16">
        <v>1</v>
      </c>
      <c r="P8" s="17" t="s">
        <v>22</v>
      </c>
      <c r="Q8" s="18">
        <v>7241</v>
      </c>
      <c r="R8" s="18">
        <v>2744</v>
      </c>
      <c r="S8" s="30">
        <v>26.658081212728671</v>
      </c>
      <c r="T8" s="30">
        <v>19.084345399830376</v>
      </c>
      <c r="U8" s="30">
        <v>252.14891590593319</v>
      </c>
      <c r="V8" s="30">
        <v>903.59284940167652</v>
      </c>
      <c r="W8" s="32">
        <f>(T8-S8)/S8</f>
        <v>-0.28410656237636472</v>
      </c>
      <c r="X8" s="36">
        <f t="shared" ref="X8:X11" si="0">(V8-U8)/U8</f>
        <v>2.5835682503539745</v>
      </c>
      <c r="Y8" s="49">
        <f>kWh_in_MMBtu*(V8-U8)*Elec_source_E+(T8-S8)*Gas_source_E</f>
        <v>-1.5202337892475013</v>
      </c>
      <c r="Z8" s="50">
        <f>(V8-U8)*Elec_emissions/1000+(T8-S8)*Gas_emissions</f>
        <v>-219.94895409998708</v>
      </c>
      <c r="AA8" s="6"/>
      <c r="AB8" s="16">
        <v>1</v>
      </c>
      <c r="AC8" s="17" t="s">
        <v>22</v>
      </c>
      <c r="AD8" s="18">
        <v>2476</v>
      </c>
      <c r="AE8" s="18">
        <v>331</v>
      </c>
      <c r="AF8" s="30">
        <v>42.913516584437581</v>
      </c>
      <c r="AG8" s="30">
        <v>30.050414798889278</v>
      </c>
      <c r="AH8" s="30">
        <v>327.52280381604942</v>
      </c>
      <c r="AI8" s="30">
        <v>1592.8359583722438</v>
      </c>
      <c r="AJ8" s="32">
        <f>(AG8-AF8)/AF8</f>
        <v>-0.2997447613093786</v>
      </c>
      <c r="AK8" s="36">
        <f t="shared" ref="AK8:AK11" si="1">(AI8-AH8)/AH8</f>
        <v>3.8632826167024614</v>
      </c>
      <c r="AL8" s="49">
        <f>kWh_in_MMBtu*(AI8-AH8)*Elec_source_E+(AG8-AF8)*Gas_source_E</f>
        <v>-0.93898129586991175</v>
      </c>
      <c r="AM8" s="50">
        <f>(AI8-AH8)*Elec_emissions/1000+(AG8-AF8)*Gas_emissions</f>
        <v>-155.62550231723549</v>
      </c>
      <c r="AO8" s="16">
        <v>1</v>
      </c>
      <c r="AP8" s="17" t="s">
        <v>22</v>
      </c>
      <c r="AQ8" s="18">
        <v>211</v>
      </c>
      <c r="AR8" s="18">
        <v>76</v>
      </c>
      <c r="AS8" s="30">
        <v>50.900853114567447</v>
      </c>
      <c r="AT8" s="30">
        <v>45.374996164232279</v>
      </c>
      <c r="AU8" s="30">
        <v>366.32996914092564</v>
      </c>
      <c r="AV8" s="30">
        <v>344.62959251592628</v>
      </c>
      <c r="AW8" s="32">
        <f>(AT8-AS8)/AS8</f>
        <v>-0.10856118536751418</v>
      </c>
      <c r="AX8" s="36">
        <f>(AU8-AT8)/AT8</f>
        <v>7.0733884321447578</v>
      </c>
      <c r="AY8" s="49">
        <f>kWh_in_MMBtu*(AV8-AU8)*Elec_source_E+(AT8-AS8)*Gas_source_E</f>
        <v>-6.2475395868499257</v>
      </c>
      <c r="AZ8" s="50">
        <f>(AV8-AU8)*Elec_emissions/1000+(AT8-AS8)*Gas_emissions</f>
        <v>-842.06086820279381</v>
      </c>
      <c r="BA8" s="6"/>
      <c r="BB8" s="16">
        <v>1</v>
      </c>
      <c r="BC8" s="17" t="s">
        <v>22</v>
      </c>
      <c r="BD8" s="18">
        <v>72</v>
      </c>
      <c r="BE8" s="18">
        <v>8</v>
      </c>
      <c r="BF8" s="30">
        <v>115.16303696170749</v>
      </c>
      <c r="BG8" s="30">
        <v>102.6642126162558</v>
      </c>
      <c r="BH8" s="30">
        <v>671.37709938811781</v>
      </c>
      <c r="BI8" s="30">
        <v>597.63288225532938</v>
      </c>
      <c r="BJ8" s="32">
        <f>(BG8-BF8)/BF8</f>
        <v>-0.10853156251521606</v>
      </c>
      <c r="BK8" s="36">
        <f>(BH8-BG8)/BG8</f>
        <v>5.5395436469924508</v>
      </c>
      <c r="BL8" s="49">
        <f>kWh_in_MMBtu*(BI8-BH8)*Elec_source_E+(BG8-BF8)*Gas_source_E</f>
        <v>-14.386144083476191</v>
      </c>
      <c r="BM8" s="50">
        <f>(BI8-BH8)*Elec_emissions/1000+(BG8-BF8)*Gas_emissions</f>
        <v>-1938.4599981573053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3912</v>
      </c>
      <c r="F9" s="30">
        <v>29.872731247561898</v>
      </c>
      <c r="G9" s="31">
        <v>21.648788173817817</v>
      </c>
      <c r="H9" s="31">
        <v>269.13544341162356</v>
      </c>
      <c r="I9" s="30">
        <v>985.05070486807324</v>
      </c>
      <c r="J9" s="37">
        <f t="shared" ref="J9:J11" si="2">(G9-F9)/F9</f>
        <v>-0.2752993358923379</v>
      </c>
      <c r="K9" s="38">
        <f t="shared" ref="K9:K11" si="3">(I9-H9)/H9</f>
        <v>2.6600556670698632</v>
      </c>
      <c r="L9" s="49">
        <f>kWh_in_MMBtu*(I9-H9)*Elec_source_E+(G9-F9)*Gas_source_E</f>
        <v>-1.5624045566962383</v>
      </c>
      <c r="M9" s="50">
        <f>(I9-H9)*Elec_emissions/1000+(G9-F9)*Gas_emissions</f>
        <v>-227.11344227900474</v>
      </c>
      <c r="N9" s="6"/>
      <c r="O9" s="16">
        <v>2</v>
      </c>
      <c r="P9" s="17" t="s">
        <v>23</v>
      </c>
      <c r="Q9" s="18">
        <v>7241</v>
      </c>
      <c r="R9" s="18">
        <v>3174</v>
      </c>
      <c r="S9" s="30">
        <v>27.481228903818309</v>
      </c>
      <c r="T9" s="31">
        <v>19.477507666686286</v>
      </c>
      <c r="U9" s="31">
        <v>257.15026507498129</v>
      </c>
      <c r="V9" s="30">
        <v>956.63472209464214</v>
      </c>
      <c r="W9" s="37">
        <f t="shared" ref="W9:W11" si="4">(T9-S9)/S9</f>
        <v>-0.29124320695934985</v>
      </c>
      <c r="X9" s="38">
        <f t="shared" si="0"/>
        <v>2.7201389693909173</v>
      </c>
      <c r="Y9" s="49">
        <f>kWh_in_MMBtu*(V9-U9)*Elec_source_E+(T9-S9)*Gas_source_E</f>
        <v>-1.4922372960934585</v>
      </c>
      <c r="Z9" s="50">
        <f>(V9-U9)*Elec_emissions/1000+(T9-S9)*Gas_emissions</f>
        <v>-217.27403750164444</v>
      </c>
      <c r="AA9" s="6"/>
      <c r="AB9" s="16">
        <v>2</v>
      </c>
      <c r="AC9" s="17" t="s">
        <v>23</v>
      </c>
      <c r="AD9" s="18">
        <v>2476</v>
      </c>
      <c r="AE9" s="18">
        <v>634</v>
      </c>
      <c r="AF9" s="30">
        <v>37.618520695188138</v>
      </c>
      <c r="AG9" s="31">
        <v>27.913214953482232</v>
      </c>
      <c r="AH9" s="31">
        <v>308.41262774822582</v>
      </c>
      <c r="AI9" s="30">
        <v>1228.4781009513076</v>
      </c>
      <c r="AJ9" s="37">
        <f t="shared" ref="AJ9:AJ11" si="5">(AG9-AF9)/AF9</f>
        <v>-0.25799275363178575</v>
      </c>
      <c r="AK9" s="38">
        <f t="shared" si="1"/>
        <v>2.9832289291156453</v>
      </c>
      <c r="AL9" s="49">
        <f>kWh_in_MMBtu*(AI9-AH9)*Elec_source_E+(AG9-AF9)*Gas_source_E</f>
        <v>-1.0664248811418933</v>
      </c>
      <c r="AM9" s="50">
        <f>(AI9-AH9)*Elec_emissions/1000+(AG9-AF9)*Gas_emissions</f>
        <v>-164.90215408006156</v>
      </c>
      <c r="AO9" s="16">
        <v>2</v>
      </c>
      <c r="AP9" s="17" t="s">
        <v>23</v>
      </c>
      <c r="AQ9" s="18">
        <v>211</v>
      </c>
      <c r="AR9" s="18">
        <v>89</v>
      </c>
      <c r="AS9" s="30">
        <v>51.049861506172505</v>
      </c>
      <c r="AT9" s="31">
        <v>45.609296578152026</v>
      </c>
      <c r="AU9" s="31">
        <v>377.28738090414885</v>
      </c>
      <c r="AV9" s="30">
        <v>352.4416980311201</v>
      </c>
      <c r="AW9" s="37">
        <f t="shared" ref="AW9:AX11" si="6">(AT9-AS9)/AS9</f>
        <v>-0.10657354922231577</v>
      </c>
      <c r="AX9" s="38">
        <f t="shared" si="6"/>
        <v>7.2721596080233946</v>
      </c>
      <c r="AY9" s="49">
        <f>kWh_in_MMBtu*(AV9-AU9)*Elec_source_E+(AT9-AS9)*Gas_source_E</f>
        <v>-6.1870899250682019</v>
      </c>
      <c r="AZ9" s="50">
        <f>(AV9-AU9)*Elec_emissions/1000+(AT9-AS9)*Gas_emissions</f>
        <v>-833.83641391108199</v>
      </c>
      <c r="BA9" s="6"/>
      <c r="BB9" s="16">
        <v>2</v>
      </c>
      <c r="BC9" s="17" t="s">
        <v>23</v>
      </c>
      <c r="BD9" s="18">
        <v>72</v>
      </c>
      <c r="BE9" s="18">
        <v>15</v>
      </c>
      <c r="BF9" s="30">
        <v>82.874953662949508</v>
      </c>
      <c r="BG9" s="31">
        <v>74.149621729988837</v>
      </c>
      <c r="BH9" s="31">
        <v>503.3820256957963</v>
      </c>
      <c r="BI9" s="30">
        <v>462.48815917393512</v>
      </c>
      <c r="BJ9" s="37">
        <f t="shared" ref="BJ9:BK11" si="7">(BG9-BF9)/BF9</f>
        <v>-0.10528309878092229</v>
      </c>
      <c r="BK9" s="38">
        <f t="shared" si="7"/>
        <v>5.7887335626448664</v>
      </c>
      <c r="BL9" s="49">
        <f>kWh_in_MMBtu*(BI9-BH9)*Elec_source_E+(BG9-BF9)*Gas_source_E</f>
        <v>-9.933404668000259</v>
      </c>
      <c r="BM9" s="50">
        <f>(BI9-BH9)*Elec_emissions/1000+(BG9-BF9)*Gas_emissions</f>
        <v>-1338.7056426932991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6205</v>
      </c>
      <c r="F10" s="30">
        <v>33.022748148851335</v>
      </c>
      <c r="G10" s="31">
        <v>25.288696142022197</v>
      </c>
      <c r="H10" s="31">
        <v>285.452628800713</v>
      </c>
      <c r="I10" s="30">
        <v>957.61887728401416</v>
      </c>
      <c r="J10" s="37">
        <f t="shared" si="2"/>
        <v>-0.23420376680849198</v>
      </c>
      <c r="K10" s="38">
        <f t="shared" si="3"/>
        <v>2.3547383371710686</v>
      </c>
      <c r="L10" s="49">
        <f>kWh_in_MMBtu*(I10-H10)*Elec_source_E+(G10-F10)*Gas_source_E</f>
        <v>-1.4807348978513319</v>
      </c>
      <c r="M10" s="50">
        <f>(I10-H10)*Elec_emissions/1000+(G10-F10)*Gas_emissions</f>
        <v>-215.0968518338841</v>
      </c>
      <c r="N10" s="6"/>
      <c r="O10" s="16">
        <v>3</v>
      </c>
      <c r="P10" s="17" t="s">
        <v>24</v>
      </c>
      <c r="Q10" s="18">
        <v>7241</v>
      </c>
      <c r="R10" s="18">
        <v>4690</v>
      </c>
      <c r="S10" s="30">
        <v>30.548127822073965</v>
      </c>
      <c r="T10" s="31">
        <v>23.029127086702214</v>
      </c>
      <c r="U10" s="31">
        <v>272.40082247451795</v>
      </c>
      <c r="V10" s="30">
        <v>935.70797431115977</v>
      </c>
      <c r="W10" s="37">
        <f t="shared" si="4"/>
        <v>-0.24613622082393372</v>
      </c>
      <c r="X10" s="38">
        <f t="shared" si="0"/>
        <v>2.4350409290658135</v>
      </c>
      <c r="Y10" s="49">
        <f>kWh_in_MMBtu*(V10-U10)*Elec_source_E+(T10-S10)*Gas_source_E</f>
        <v>-1.3379213003995352</v>
      </c>
      <c r="Z10" s="50">
        <f>(V10-U10)*Elec_emissions/1000+(T10-S10)*Gas_emissions</f>
        <v>-195.63368007087672</v>
      </c>
      <c r="AA10" s="6"/>
      <c r="AB10" s="16">
        <v>3</v>
      </c>
      <c r="AC10" s="17" t="s">
        <v>24</v>
      </c>
      <c r="AD10" s="18">
        <v>2476</v>
      </c>
      <c r="AE10" s="18">
        <v>1348</v>
      </c>
      <c r="AF10" s="30">
        <v>37.304022873384234</v>
      </c>
      <c r="AG10" s="31">
        <v>28.623923122912053</v>
      </c>
      <c r="AH10" s="31">
        <v>311.71334579462774</v>
      </c>
      <c r="AI10" s="30">
        <v>1102.5664645216875</v>
      </c>
      <c r="AJ10" s="37">
        <f t="shared" si="5"/>
        <v>-0.23268535353234729</v>
      </c>
      <c r="AK10" s="38">
        <f t="shared" si="1"/>
        <v>2.5371166470623727</v>
      </c>
      <c r="AL10" s="49">
        <f>kWh_in_MMBtu*(AI10-AH10)*Elec_source_E+(AG10-AF10)*Gas_source_E</f>
        <v>-1.2848489995986263</v>
      </c>
      <c r="AM10" s="50">
        <f>(AI10-AH10)*Elec_emissions/1000+(AG10-AF10)*Gas_emissions</f>
        <v>-191.39869629712075</v>
      </c>
      <c r="AO10" s="16">
        <v>3</v>
      </c>
      <c r="AP10" s="17" t="s">
        <v>24</v>
      </c>
      <c r="AQ10" s="18">
        <v>211</v>
      </c>
      <c r="AR10" s="18">
        <v>132</v>
      </c>
      <c r="AS10" s="30">
        <v>61.788688122140655</v>
      </c>
      <c r="AT10" s="31">
        <v>56.387578738802198</v>
      </c>
      <c r="AU10" s="31">
        <v>418.5149357851509</v>
      </c>
      <c r="AV10" s="30">
        <v>384.22083080251429</v>
      </c>
      <c r="AW10" s="37">
        <f t="shared" si="6"/>
        <v>-8.7412591972527834E-2</v>
      </c>
      <c r="AX10" s="38">
        <f t="shared" si="6"/>
        <v>6.4221121946695092</v>
      </c>
      <c r="AY10" s="49">
        <f>kWh_in_MMBtu*(AV10-AU10)*Elec_source_E+(AT10-AS10)*Gas_source_E</f>
        <v>-6.2417685785865444</v>
      </c>
      <c r="AZ10" s="50">
        <f>(AV10-AU10)*Elec_emissions/1000+(AT10-AS10)*Gas_emissions</f>
        <v>-840.99401492394122</v>
      </c>
      <c r="BA10" s="6"/>
      <c r="BB10" s="16">
        <v>3</v>
      </c>
      <c r="BC10" s="17" t="s">
        <v>24</v>
      </c>
      <c r="BD10" s="18">
        <v>72</v>
      </c>
      <c r="BE10" s="18">
        <v>35</v>
      </c>
      <c r="BF10" s="30">
        <v>91.242946075755185</v>
      </c>
      <c r="BG10" s="31">
        <v>82.329850325923402</v>
      </c>
      <c r="BH10" s="31">
        <v>521.1469328039035</v>
      </c>
      <c r="BI10" s="30">
        <v>473.65686247961361</v>
      </c>
      <c r="BJ10" s="37">
        <f t="shared" si="7"/>
        <v>-9.7685313037038646E-2</v>
      </c>
      <c r="BK10" s="38">
        <f t="shared" si="7"/>
        <v>5.3299876137368445</v>
      </c>
      <c r="BL10" s="49">
        <f>kWh_in_MMBtu*(BI10-BH10)*Elec_source_E+(BG10-BF10)*Gas_source_E</f>
        <v>-10.206263956042301</v>
      </c>
      <c r="BM10" s="50">
        <f>(BI10-BH10)*Elec_emissions/1000+(BG10-BF10)*Gas_emissions</f>
        <v>-1375.3529576680032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8968</v>
      </c>
      <c r="F11" s="39">
        <v>39.380876481399469</v>
      </c>
      <c r="G11" s="40">
        <v>32.209108337914387</v>
      </c>
      <c r="H11" s="40">
        <v>305.4107530420024</v>
      </c>
      <c r="I11" s="39">
        <v>880.91938035841497</v>
      </c>
      <c r="J11" s="41">
        <f t="shared" si="2"/>
        <v>-0.18211296406448646</v>
      </c>
      <c r="K11" s="42">
        <f t="shared" si="3"/>
        <v>1.8843757843629829</v>
      </c>
      <c r="L11" s="51">
        <f>kWh_in_MMBtu*(I11-H11)*Elec_source_E+(G11-F11)*Gas_source_E</f>
        <v>-1.8671677733361243</v>
      </c>
      <c r="M11" s="52">
        <f>(I11-H11)*Elec_emissions/1000+(G11-F11)*Gas_emissions</f>
        <v>-264.9973855905788</v>
      </c>
      <c r="N11" s="6"/>
      <c r="O11" s="19">
        <v>4</v>
      </c>
      <c r="P11" s="14" t="s">
        <v>25</v>
      </c>
      <c r="Q11" s="13">
        <v>7241</v>
      </c>
      <c r="R11" s="13">
        <v>7045</v>
      </c>
      <c r="S11" s="39">
        <v>38.26790780872841</v>
      </c>
      <c r="T11" s="40">
        <v>31.534925423433258</v>
      </c>
      <c r="U11" s="40">
        <v>296.57301684764315</v>
      </c>
      <c r="V11" s="39">
        <v>854.64730217233705</v>
      </c>
      <c r="W11" s="41">
        <f t="shared" si="4"/>
        <v>-0.17594331048742223</v>
      </c>
      <c r="X11" s="42">
        <f t="shared" si="0"/>
        <v>1.8817432929557119</v>
      </c>
      <c r="Y11" s="51">
        <f>kWh_in_MMBtu*(V11-U11)*Elec_source_E+(T11-S11)*Gas_source_E</f>
        <v>-1.56914119643048</v>
      </c>
      <c r="Z11" s="52">
        <f>(V11-U11)*Elec_emissions/1000+(T11-S11)*Gas_emissions</f>
        <v>-224.4053357441021</v>
      </c>
      <c r="AA11" s="6"/>
      <c r="AB11" s="19">
        <v>4</v>
      </c>
      <c r="AC11" s="14" t="s">
        <v>25</v>
      </c>
      <c r="AD11" s="13">
        <v>2476</v>
      </c>
      <c r="AE11" s="13">
        <v>1660</v>
      </c>
      <c r="AF11" s="39">
        <v>36.888992480330337</v>
      </c>
      <c r="AG11" s="40">
        <v>27.77338445079717</v>
      </c>
      <c r="AH11" s="40">
        <v>312.34753471474545</v>
      </c>
      <c r="AI11" s="39">
        <v>1049.1578030079509</v>
      </c>
      <c r="AJ11" s="41">
        <f t="shared" si="5"/>
        <v>-0.24710916228990859</v>
      </c>
      <c r="AK11" s="42">
        <f t="shared" si="1"/>
        <v>2.3589437610452242</v>
      </c>
      <c r="AL11" s="51">
        <f>kWh_in_MMBtu*(AI11-AH11)*Elec_source_E+(AG11-AF11)*Gas_source_E</f>
        <v>-2.3182903919635987</v>
      </c>
      <c r="AM11" s="52">
        <f>(AI11-AH11)*Elec_emissions/1000+(AG11-AF11)*Gas_emissions</f>
        <v>-329.53277840407361</v>
      </c>
      <c r="AO11" s="19">
        <v>4</v>
      </c>
      <c r="AP11" s="14" t="s">
        <v>25</v>
      </c>
      <c r="AQ11" s="13">
        <v>211</v>
      </c>
      <c r="AR11" s="13">
        <v>208</v>
      </c>
      <c r="AS11" s="39">
        <v>87.271785715714856</v>
      </c>
      <c r="AT11" s="40">
        <v>81.159004359295523</v>
      </c>
      <c r="AU11" s="40">
        <v>510.28447315900661</v>
      </c>
      <c r="AV11" s="39">
        <v>540.95275436090731</v>
      </c>
      <c r="AW11" s="41">
        <f t="shared" si="6"/>
        <v>-7.0043042047191861E-2</v>
      </c>
      <c r="AX11" s="42">
        <f t="shared" si="6"/>
        <v>5.2874659095120027</v>
      </c>
      <c r="AY11" s="51">
        <f>kWh_in_MMBtu*(AV11-AU11)*Elec_source_E+(AT11-AS11)*Gas_source_E</f>
        <v>-6.3458589373657057</v>
      </c>
      <c r="AZ11" s="52">
        <f>(AV11-AU11)*Elec_emissions/1000+(AT11-AS11)*Gas_emissions</f>
        <v>-856.52037855335539</v>
      </c>
      <c r="BA11" s="6"/>
      <c r="BB11" s="19">
        <v>4</v>
      </c>
      <c r="BC11" s="14" t="s">
        <v>25</v>
      </c>
      <c r="BD11" s="13">
        <v>72</v>
      </c>
      <c r="BE11" s="13">
        <v>55</v>
      </c>
      <c r="BF11" s="39">
        <v>76.036924117856188</v>
      </c>
      <c r="BG11" s="40">
        <v>67.324415841300294</v>
      </c>
      <c r="BH11" s="40">
        <v>453.28457355435751</v>
      </c>
      <c r="BI11" s="39">
        <v>454.08424272514674</v>
      </c>
      <c r="BJ11" s="41">
        <f t="shared" si="7"/>
        <v>-0.11458259756867106</v>
      </c>
      <c r="BK11" s="42">
        <f t="shared" si="7"/>
        <v>5.7328407961660952</v>
      </c>
      <c r="BL11" s="51">
        <f>kWh_in_MMBtu*(BI11-BH11)*Elec_source_E+(BG11-BF11)*Gas_source_E</f>
        <v>-9.4883664144577438</v>
      </c>
      <c r="BM11" s="52">
        <f>(BI11-BH11)*Elec_emissions/1000+(BG11-BF11)*Gas_emissions</f>
        <v>-1279.6420503528961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tr">
        <f>$H$2</f>
        <v>Scenario Int-11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tr">
        <f>$H$2</f>
        <v>Scenario Int-11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tr">
        <f>$H$2</f>
        <v>Scenario Int-11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tr">
        <f>$H$2</f>
        <v>Scenario Int-11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tr">
        <f>$H$2</f>
        <v>Scenario Int-11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4" t="s">
        <v>34</v>
      </c>
      <c r="G18" s="214"/>
      <c r="H18" s="214"/>
      <c r="I18" s="214"/>
      <c r="J18" s="28"/>
      <c r="K18" s="29"/>
      <c r="L18" s="45"/>
      <c r="M18" s="29"/>
      <c r="N18" s="5"/>
      <c r="O18" s="27"/>
      <c r="P18" s="28"/>
      <c r="Q18" s="28"/>
      <c r="R18" s="28"/>
      <c r="S18" s="214" t="s">
        <v>34</v>
      </c>
      <c r="T18" s="214"/>
      <c r="U18" s="214"/>
      <c r="V18" s="214"/>
      <c r="W18" s="28"/>
      <c r="X18" s="29"/>
      <c r="Y18" s="45"/>
      <c r="Z18" s="29"/>
      <c r="AB18" s="27"/>
      <c r="AC18" s="28"/>
      <c r="AD18" s="28"/>
      <c r="AE18" s="28"/>
      <c r="AF18" s="214" t="s">
        <v>34</v>
      </c>
      <c r="AG18" s="214"/>
      <c r="AH18" s="214"/>
      <c r="AI18" s="214"/>
      <c r="AJ18" s="28"/>
      <c r="AK18" s="29"/>
      <c r="AL18" s="45"/>
      <c r="AM18" s="29"/>
      <c r="AO18" s="27"/>
      <c r="AP18" s="28"/>
      <c r="AQ18" s="28"/>
      <c r="AR18" s="28"/>
      <c r="AS18" s="214" t="s">
        <v>34</v>
      </c>
      <c r="AT18" s="214"/>
      <c r="AU18" s="214"/>
      <c r="AV18" s="214"/>
      <c r="AW18" s="28"/>
      <c r="AX18" s="29"/>
      <c r="AY18" s="45"/>
      <c r="AZ18" s="29"/>
      <c r="BB18" s="27"/>
      <c r="BC18" s="28"/>
      <c r="BD18" s="28"/>
      <c r="BE18" s="28"/>
      <c r="BF18" s="214" t="s">
        <v>34</v>
      </c>
      <c r="BG18" s="214"/>
      <c r="BH18" s="214"/>
      <c r="BI18" s="214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32</v>
      </c>
      <c r="G19" s="23" t="s">
        <v>32</v>
      </c>
      <c r="H19" s="23" t="s">
        <v>33</v>
      </c>
      <c r="I19" s="23" t="s">
        <v>33</v>
      </c>
      <c r="J19" s="23" t="s">
        <v>40</v>
      </c>
      <c r="K19" s="34" t="s">
        <v>40</v>
      </c>
      <c r="L19" s="46" t="s">
        <v>40</v>
      </c>
      <c r="M19" s="34" t="s">
        <v>40</v>
      </c>
      <c r="N19" s="6"/>
      <c r="O19" s="16"/>
      <c r="P19" s="18"/>
      <c r="Q19" s="26"/>
      <c r="R19" s="26"/>
      <c r="S19" s="23" t="s">
        <v>32</v>
      </c>
      <c r="T19" s="23" t="s">
        <v>32</v>
      </c>
      <c r="U19" s="23" t="s">
        <v>33</v>
      </c>
      <c r="V19" s="23" t="s">
        <v>33</v>
      </c>
      <c r="W19" s="23" t="s">
        <v>40</v>
      </c>
      <c r="X19" s="34" t="s">
        <v>40</v>
      </c>
      <c r="Y19" s="46" t="s">
        <v>40</v>
      </c>
      <c r="Z19" s="34" t="s">
        <v>40</v>
      </c>
      <c r="AA19" s="6"/>
      <c r="AB19" s="16"/>
      <c r="AC19" s="18"/>
      <c r="AD19" s="26"/>
      <c r="AE19" s="26"/>
      <c r="AF19" s="23" t="s">
        <v>32</v>
      </c>
      <c r="AG19" s="23" t="s">
        <v>32</v>
      </c>
      <c r="AH19" s="23" t="s">
        <v>33</v>
      </c>
      <c r="AI19" s="23" t="s">
        <v>33</v>
      </c>
      <c r="AJ19" s="23" t="s">
        <v>40</v>
      </c>
      <c r="AK19" s="34" t="s">
        <v>40</v>
      </c>
      <c r="AL19" s="46" t="s">
        <v>40</v>
      </c>
      <c r="AM19" s="34" t="s">
        <v>40</v>
      </c>
      <c r="AO19" s="16"/>
      <c r="AP19" s="18"/>
      <c r="AQ19" s="26"/>
      <c r="AR19" s="26"/>
      <c r="AS19" s="23" t="s">
        <v>32</v>
      </c>
      <c r="AT19" s="23" t="s">
        <v>32</v>
      </c>
      <c r="AU19" s="23" t="s">
        <v>33</v>
      </c>
      <c r="AV19" s="23" t="s">
        <v>33</v>
      </c>
      <c r="AW19" s="23" t="s">
        <v>40</v>
      </c>
      <c r="AX19" s="34" t="s">
        <v>40</v>
      </c>
      <c r="AY19" s="46" t="s">
        <v>40</v>
      </c>
      <c r="AZ19" s="34" t="s">
        <v>40</v>
      </c>
      <c r="BA19" s="6"/>
      <c r="BB19" s="16"/>
      <c r="BC19" s="18"/>
      <c r="BD19" s="26"/>
      <c r="BE19" s="26"/>
      <c r="BF19" s="23" t="s">
        <v>32</v>
      </c>
      <c r="BG19" s="23" t="s">
        <v>32</v>
      </c>
      <c r="BH19" s="23" t="s">
        <v>33</v>
      </c>
      <c r="BI19" s="23" t="s">
        <v>33</v>
      </c>
      <c r="BJ19" s="23" t="s">
        <v>40</v>
      </c>
      <c r="BK19" s="34" t="s">
        <v>40</v>
      </c>
      <c r="BL19" s="46" t="s">
        <v>40</v>
      </c>
      <c r="BM19" s="34" t="s">
        <v>40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85</v>
      </c>
      <c r="G20" s="23" t="s">
        <v>86</v>
      </c>
      <c r="H20" s="23" t="s">
        <v>85</v>
      </c>
      <c r="I20" s="23" t="s">
        <v>86</v>
      </c>
      <c r="J20" s="23" t="s">
        <v>35</v>
      </c>
      <c r="K20" s="34" t="s">
        <v>36</v>
      </c>
      <c r="L20" s="46" t="s">
        <v>41</v>
      </c>
      <c r="M20" s="34" t="s">
        <v>42</v>
      </c>
      <c r="N20" s="6"/>
      <c r="O20" s="16"/>
      <c r="P20" s="18"/>
      <c r="Q20" s="23" t="s">
        <v>6</v>
      </c>
      <c r="R20" s="23" t="s">
        <v>4</v>
      </c>
      <c r="S20" s="23" t="s">
        <v>85</v>
      </c>
      <c r="T20" s="23" t="s">
        <v>86</v>
      </c>
      <c r="U20" s="23" t="s">
        <v>85</v>
      </c>
      <c r="V20" s="23" t="s">
        <v>86</v>
      </c>
      <c r="W20" s="23" t="s">
        <v>35</v>
      </c>
      <c r="X20" s="34" t="s">
        <v>36</v>
      </c>
      <c r="Y20" s="46" t="s">
        <v>41</v>
      </c>
      <c r="Z20" s="34" t="s">
        <v>42</v>
      </c>
      <c r="AA20" s="6"/>
      <c r="AB20" s="16"/>
      <c r="AC20" s="18"/>
      <c r="AD20" s="23" t="s">
        <v>6</v>
      </c>
      <c r="AE20" s="23" t="s">
        <v>4</v>
      </c>
      <c r="AF20" s="23" t="s">
        <v>85</v>
      </c>
      <c r="AG20" s="23" t="s">
        <v>86</v>
      </c>
      <c r="AH20" s="23" t="s">
        <v>85</v>
      </c>
      <c r="AI20" s="23" t="s">
        <v>86</v>
      </c>
      <c r="AJ20" s="23" t="s">
        <v>35</v>
      </c>
      <c r="AK20" s="34" t="s">
        <v>36</v>
      </c>
      <c r="AL20" s="46" t="s">
        <v>41</v>
      </c>
      <c r="AM20" s="34" t="s">
        <v>42</v>
      </c>
      <c r="AO20" s="16"/>
      <c r="AP20" s="18"/>
      <c r="AQ20" s="23" t="s">
        <v>6</v>
      </c>
      <c r="AR20" s="23" t="s">
        <v>4</v>
      </c>
      <c r="AS20" s="23" t="s">
        <v>85</v>
      </c>
      <c r="AT20" s="23" t="s">
        <v>86</v>
      </c>
      <c r="AU20" s="23" t="s">
        <v>85</v>
      </c>
      <c r="AV20" s="23" t="s">
        <v>86</v>
      </c>
      <c r="AW20" s="23" t="s">
        <v>35</v>
      </c>
      <c r="AX20" s="34" t="s">
        <v>36</v>
      </c>
      <c r="AY20" s="46" t="s">
        <v>41</v>
      </c>
      <c r="AZ20" s="34" t="s">
        <v>42</v>
      </c>
      <c r="BA20" s="6"/>
      <c r="BB20" s="16"/>
      <c r="BC20" s="18"/>
      <c r="BD20" s="23" t="s">
        <v>6</v>
      </c>
      <c r="BE20" s="23" t="s">
        <v>4</v>
      </c>
      <c r="BF20" s="23" t="s">
        <v>85</v>
      </c>
      <c r="BG20" s="23" t="s">
        <v>86</v>
      </c>
      <c r="BH20" s="23" t="s">
        <v>85</v>
      </c>
      <c r="BI20" s="23" t="s">
        <v>86</v>
      </c>
      <c r="BJ20" s="23" t="s">
        <v>35</v>
      </c>
      <c r="BK20" s="34" t="s">
        <v>36</v>
      </c>
      <c r="BL20" s="46" t="s">
        <v>41</v>
      </c>
      <c r="BM20" s="34" t="s">
        <v>42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37</v>
      </c>
      <c r="G21" s="10" t="s">
        <v>37</v>
      </c>
      <c r="H21" s="10" t="s">
        <v>38</v>
      </c>
      <c r="I21" s="10" t="s">
        <v>38</v>
      </c>
      <c r="J21" s="9" t="s">
        <v>39</v>
      </c>
      <c r="K21" s="35" t="s">
        <v>39</v>
      </c>
      <c r="L21" s="47" t="s">
        <v>37</v>
      </c>
      <c r="M21" s="48" t="s">
        <v>43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37</v>
      </c>
      <c r="T21" s="10" t="s">
        <v>37</v>
      </c>
      <c r="U21" s="10" t="s">
        <v>38</v>
      </c>
      <c r="V21" s="10" t="s">
        <v>38</v>
      </c>
      <c r="W21" s="9" t="s">
        <v>39</v>
      </c>
      <c r="X21" s="35" t="s">
        <v>39</v>
      </c>
      <c r="Y21" s="47" t="s">
        <v>37</v>
      </c>
      <c r="Z21" s="48" t="s">
        <v>43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37</v>
      </c>
      <c r="AG21" s="10" t="s">
        <v>37</v>
      </c>
      <c r="AH21" s="10" t="s">
        <v>38</v>
      </c>
      <c r="AI21" s="10" t="s">
        <v>38</v>
      </c>
      <c r="AJ21" s="9" t="s">
        <v>39</v>
      </c>
      <c r="AK21" s="35" t="s">
        <v>39</v>
      </c>
      <c r="AL21" s="47" t="s">
        <v>37</v>
      </c>
      <c r="AM21" s="48" t="s">
        <v>43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37</v>
      </c>
      <c r="AT21" s="10" t="s">
        <v>37</v>
      </c>
      <c r="AU21" s="10" t="s">
        <v>38</v>
      </c>
      <c r="AV21" s="10" t="s">
        <v>38</v>
      </c>
      <c r="AW21" s="9" t="s">
        <v>39</v>
      </c>
      <c r="AX21" s="35" t="s">
        <v>39</v>
      </c>
      <c r="AY21" s="47" t="s">
        <v>37</v>
      </c>
      <c r="AZ21" s="48" t="s">
        <v>43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37</v>
      </c>
      <c r="BG21" s="10" t="s">
        <v>37</v>
      </c>
      <c r="BH21" s="10" t="s">
        <v>38</v>
      </c>
      <c r="BI21" s="10" t="s">
        <v>38</v>
      </c>
      <c r="BJ21" s="9" t="s">
        <v>39</v>
      </c>
      <c r="BK21" s="35" t="s">
        <v>39</v>
      </c>
      <c r="BL21" s="47" t="s">
        <v>37</v>
      </c>
      <c r="BM21" s="48" t="s">
        <v>43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798</v>
      </c>
      <c r="F23" s="30">
        <v>41.482426406277774</v>
      </c>
      <c r="G23" s="30">
        <v>31.748266188052963</v>
      </c>
      <c r="H23" s="30">
        <v>297.93470272485348</v>
      </c>
      <c r="I23" s="30">
        <v>1141.9755022506238</v>
      </c>
      <c r="J23" s="32">
        <f>(G23-F23)/F23</f>
        <v>-0.23465744561055102</v>
      </c>
      <c r="K23" s="36">
        <f t="shared" ref="K23:K26" si="8">(I23-H23)/H23</f>
        <v>2.8329724325710819</v>
      </c>
      <c r="L23" s="49">
        <f>kWh_in_MMBtu*(I23-H23)*Elec_source_E+(G23-F23)*Gas_source_E</f>
        <v>-1.8838789555726443</v>
      </c>
      <c r="M23" s="50">
        <f>(I23-H23)*Elec_emissions/1000+(G23-F23)*Gas_emissions</f>
        <v>-273.4039996094059</v>
      </c>
      <c r="N23" s="6"/>
      <c r="O23" s="16">
        <v>1</v>
      </c>
      <c r="P23" s="17" t="s">
        <v>22</v>
      </c>
      <c r="Q23" s="18">
        <v>3779</v>
      </c>
      <c r="R23" s="18">
        <v>565</v>
      </c>
      <c r="S23" s="30">
        <v>36.926671286012876</v>
      </c>
      <c r="T23" s="30">
        <v>28.979161275047126</v>
      </c>
      <c r="U23" s="30">
        <v>273.52696099670806</v>
      </c>
      <c r="V23" s="30">
        <v>923.22361535949699</v>
      </c>
      <c r="W23" s="32">
        <f>(T23-S23)/S23</f>
        <v>-0.21522411130450625</v>
      </c>
      <c r="X23" s="36">
        <f t="shared" ref="X23:X26" si="9">(V23-U23)/U23</f>
        <v>2.3752563622808944</v>
      </c>
      <c r="Y23" s="49">
        <f>kWh_in_MMBtu*(V23-U23)*Elec_source_E+(T23-S23)*Gas_source_E</f>
        <v>-1.945712407033807</v>
      </c>
      <c r="Z23" s="50">
        <f>(V23-U23)*Elec_emissions/1000+(T23-S23)*Gas_emissions</f>
        <v>-277.28997981883663</v>
      </c>
      <c r="AA23" s="6"/>
      <c r="AB23" s="16">
        <v>1</v>
      </c>
      <c r="AC23" s="17" t="s">
        <v>22</v>
      </c>
      <c r="AD23" s="18">
        <v>1341</v>
      </c>
      <c r="AE23" s="18">
        <v>203</v>
      </c>
      <c r="AF23" s="30">
        <v>49.047761735818376</v>
      </c>
      <c r="AG23" s="30">
        <v>34.129643141958844</v>
      </c>
      <c r="AH23" s="30">
        <v>341.96725533302032</v>
      </c>
      <c r="AI23" s="30">
        <v>1855.5006940256867</v>
      </c>
      <c r="AJ23" s="32">
        <f>(AG23-AF23)/AF23</f>
        <v>-0.30415493115081738</v>
      </c>
      <c r="AK23" s="36">
        <f t="shared" ref="AK23:AK26" si="10">(AI23-AH23)/AH23</f>
        <v>4.4259601324072149</v>
      </c>
      <c r="AL23" s="49">
        <f>kWh_in_MMBtu*(AI23-AH23)*Elec_source_E+(AG23-AF23)*Gas_source_E</f>
        <v>-0.61265366517948472</v>
      </c>
      <c r="AM23" s="50">
        <f>(AI23-AH23)*Elec_emissions/1000+(AG23-AF23)*Gas_emissions</f>
        <v>-117.30367547422838</v>
      </c>
      <c r="AO23" s="16">
        <v>1</v>
      </c>
      <c r="AP23" s="17" t="s">
        <v>22</v>
      </c>
      <c r="AQ23" s="18">
        <v>133</v>
      </c>
      <c r="AR23" s="18">
        <v>23</v>
      </c>
      <c r="AS23" s="30">
        <v>61.581150998461197</v>
      </c>
      <c r="AT23" s="30">
        <v>54.832428357575388</v>
      </c>
      <c r="AU23" s="30">
        <v>379.50576889975861</v>
      </c>
      <c r="AV23" s="30">
        <v>370.89646277009405</v>
      </c>
      <c r="AW23" s="32">
        <f>(AT23-AS23)/AS23</f>
        <v>-0.10959071942410507</v>
      </c>
      <c r="AX23" s="36">
        <f t="shared" ref="AX23:AX26" si="11">(AV23-AU23)/AU23</f>
        <v>-2.2685573804646416E-2</v>
      </c>
      <c r="AY23" s="49">
        <f>kWh_in_MMBtu*(AV23-AU23)*Elec_source_E+(AT23-AS23)*Gas_source_E</f>
        <v>-7.4451174367518718</v>
      </c>
      <c r="AZ23" s="50">
        <f>(AV23-AU23)*Elec_emissions/1000+(AT23-AS23)*Gas_emissions</f>
        <v>-1003.8690306364359</v>
      </c>
      <c r="BA23" s="6"/>
      <c r="BB23" s="16">
        <v>1</v>
      </c>
      <c r="BC23" s="17" t="s">
        <v>22</v>
      </c>
      <c r="BD23" s="18">
        <v>46</v>
      </c>
      <c r="BE23" s="18">
        <v>7</v>
      </c>
      <c r="BF23" s="30">
        <v>123.76355575380479</v>
      </c>
      <c r="BG23" s="30">
        <v>110.34669823181949</v>
      </c>
      <c r="BH23" s="30">
        <v>723.02489914221007</v>
      </c>
      <c r="BI23" s="30">
        <v>639.69265527931361</v>
      </c>
      <c r="BJ23" s="32">
        <f>(BG23-BF23)/BF23</f>
        <v>-0.10840717560405774</v>
      </c>
      <c r="BK23" s="36">
        <f t="shared" ref="BK23:BK26" si="12">(BI23-BH23)/BH23</f>
        <v>-0.1152550126029699</v>
      </c>
      <c r="BL23" s="49">
        <f>kWh_in_MMBtu*(BI23-BH23)*Elec_source_E+(BG23-BF23)*Gas_source_E</f>
        <v>-15.485928785164246</v>
      </c>
      <c r="BM23" s="50">
        <f>(BI23-BH23)*Elec_emissions/1000+(BG23-BF23)*Gas_emissions</f>
        <v>-2086.5598949654163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1213</v>
      </c>
      <c r="F24" s="30">
        <v>40.741313684179822</v>
      </c>
      <c r="G24" s="31">
        <v>33.046896205066176</v>
      </c>
      <c r="H24" s="31">
        <v>302.51743123471641</v>
      </c>
      <c r="I24" s="30">
        <v>935.9110689575549</v>
      </c>
      <c r="J24" s="37">
        <f t="shared" ref="J24:J26" si="13">(G24-F24)/F24</f>
        <v>-0.18886031851499796</v>
      </c>
      <c r="K24" s="38">
        <f t="shared" si="8"/>
        <v>2.0937426155499872</v>
      </c>
      <c r="L24" s="49">
        <f>kWh_in_MMBtu*(I24-H24)*Elec_source_E+(G24-F24)*Gas_source_E</f>
        <v>-1.8383949181644672</v>
      </c>
      <c r="M24" s="50">
        <f>(I24-H24)*Elec_emissions/1000+(G24-F24)*Gas_emissions</f>
        <v>-262.4433346566052</v>
      </c>
      <c r="N24" s="6"/>
      <c r="O24" s="16">
        <v>2</v>
      </c>
      <c r="P24" s="17" t="s">
        <v>23</v>
      </c>
      <c r="Q24" s="18">
        <v>3779</v>
      </c>
      <c r="R24" s="18">
        <v>783</v>
      </c>
      <c r="S24" s="30">
        <v>37.347229698378555</v>
      </c>
      <c r="T24" s="31">
        <v>30.422119474660636</v>
      </c>
      <c r="U24" s="31">
        <v>280.29607047696828</v>
      </c>
      <c r="V24" s="30">
        <v>835.67655618507183</v>
      </c>
      <c r="W24" s="37">
        <f t="shared" ref="W24:W26" si="14">(T24-S24)/S24</f>
        <v>-0.18542500420100974</v>
      </c>
      <c r="X24" s="38">
        <f t="shared" si="9"/>
        <v>1.9814066061041651</v>
      </c>
      <c r="Y24" s="49">
        <f>kWh_in_MMBtu*(V24-U24)*Elec_source_E+(T24-S24)*Gas_source_E</f>
        <v>-1.8064111532252651</v>
      </c>
      <c r="Z24" s="50">
        <f>(V24-U24)*Elec_emissions/1000+(T24-S24)*Gas_emissions</f>
        <v>-256.34240478644074</v>
      </c>
      <c r="AA24" s="6"/>
      <c r="AB24" s="16">
        <v>2</v>
      </c>
      <c r="AC24" s="17" t="s">
        <v>23</v>
      </c>
      <c r="AD24" s="18">
        <v>1341</v>
      </c>
      <c r="AE24" s="18">
        <v>386</v>
      </c>
      <c r="AF24" s="30">
        <v>44.159417671339241</v>
      </c>
      <c r="AG24" s="31">
        <v>34.829160130850305</v>
      </c>
      <c r="AH24" s="31">
        <v>330.28096583978783</v>
      </c>
      <c r="AI24" s="30">
        <v>1196.8284446349178</v>
      </c>
      <c r="AJ24" s="37">
        <f t="shared" ref="AJ24:AJ26" si="15">(AG24-AF24)/AF24</f>
        <v>-0.21128579208019194</v>
      </c>
      <c r="AK24" s="38">
        <f t="shared" si="10"/>
        <v>2.6236676297461039</v>
      </c>
      <c r="AL24" s="49">
        <f>kWh_in_MMBtu*(AI24-AH24)*Elec_source_E+(AG24-AF24)*Gas_source_E</f>
        <v>-1.2109333368160176</v>
      </c>
      <c r="AM24" s="50">
        <f>(AI24-AH24)*Elec_emissions/1000+(AG24-AF24)*Gas_emissions</f>
        <v>-183.16464603223221</v>
      </c>
      <c r="AO24" s="16">
        <v>2</v>
      </c>
      <c r="AP24" s="17" t="s">
        <v>23</v>
      </c>
      <c r="AQ24" s="18">
        <v>133</v>
      </c>
      <c r="AR24" s="18">
        <v>31</v>
      </c>
      <c r="AS24" s="30">
        <v>62.997601428548968</v>
      </c>
      <c r="AT24" s="31">
        <v>56.963753213399514</v>
      </c>
      <c r="AU24" s="31">
        <v>416.43491313066852</v>
      </c>
      <c r="AV24" s="30">
        <v>402.07651316826349</v>
      </c>
      <c r="AW24" s="37">
        <f t="shared" ref="AW24:AW26" si="16">(AT24-AS24)/AS24</f>
        <v>-9.5779015046992919E-2</v>
      </c>
      <c r="AX24" s="38">
        <f t="shared" si="11"/>
        <v>-3.4479337609956029E-2</v>
      </c>
      <c r="AY24" s="49">
        <f>kWh_in_MMBtu*(AV24-AU24)*Elec_source_E+(AT24-AS24)*Gas_source_E</f>
        <v>-6.7253429531814994</v>
      </c>
      <c r="AZ24" s="50">
        <f>(AV24-AU24)*Elec_emissions/1000+(AT24-AS24)*Gas_emissions</f>
        <v>-906.66679733541207</v>
      </c>
      <c r="BA24" s="6"/>
      <c r="BB24" s="16">
        <v>2</v>
      </c>
      <c r="BC24" s="17" t="s">
        <v>23</v>
      </c>
      <c r="BD24" s="18">
        <v>46</v>
      </c>
      <c r="BE24" s="18">
        <v>13</v>
      </c>
      <c r="BF24" s="30">
        <v>90.6055215121321</v>
      </c>
      <c r="BG24" s="31">
        <v>81.187183689410531</v>
      </c>
      <c r="BH24" s="31">
        <v>544.91429100270466</v>
      </c>
      <c r="BI24" s="30">
        <v>498.86397040834976</v>
      </c>
      <c r="BJ24" s="37">
        <f t="shared" ref="BJ24:BJ26" si="17">(BG24-BF24)/BF24</f>
        <v>-0.10394882856516036</v>
      </c>
      <c r="BK24" s="38">
        <f t="shared" si="12"/>
        <v>-8.4509291377946869E-2</v>
      </c>
      <c r="BL24" s="49">
        <f>kWh_in_MMBtu*(BI24-BH24)*Elec_source_E+(BG24-BF24)*Gas_source_E</f>
        <v>-10.742092553732361</v>
      </c>
      <c r="BM24" s="50">
        <f>(BI24-BH24)*Elec_emissions/1000+(BG24-BF24)*Gas_emissions</f>
        <v>-1447.6490696031688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2435</v>
      </c>
      <c r="F25" s="30">
        <v>41.261241760164793</v>
      </c>
      <c r="G25" s="31">
        <v>35.78509086842476</v>
      </c>
      <c r="H25" s="31">
        <v>310.50211713223888</v>
      </c>
      <c r="I25" s="30">
        <v>710.98496695623942</v>
      </c>
      <c r="J25" s="37">
        <f t="shared" si="13"/>
        <v>-0.13271900355231001</v>
      </c>
      <c r="K25" s="38">
        <f t="shared" si="8"/>
        <v>1.2897910440122378</v>
      </c>
      <c r="L25" s="49">
        <f>kWh_in_MMBtu*(I25-H25)*Elec_source_E+(G25-F25)*Gas_source_E</f>
        <v>-1.8284987118652873</v>
      </c>
      <c r="M25" s="50">
        <f>(I25-H25)*Elec_emissions/1000+(G25-F25)*Gas_emissions</f>
        <v>-255.77200083715047</v>
      </c>
      <c r="N25" s="6"/>
      <c r="O25" s="16">
        <v>3</v>
      </c>
      <c r="P25" s="17" t="s">
        <v>24</v>
      </c>
      <c r="Q25" s="18">
        <v>3779</v>
      </c>
      <c r="R25" s="18">
        <v>1560</v>
      </c>
      <c r="S25" s="30">
        <v>38.736121709584388</v>
      </c>
      <c r="T25" s="31">
        <v>33.892456584576401</v>
      </c>
      <c r="U25" s="31">
        <v>292.124417726302</v>
      </c>
      <c r="V25" s="30">
        <v>624.11138245950724</v>
      </c>
      <c r="W25" s="37">
        <f t="shared" si="14"/>
        <v>-0.12504259361126313</v>
      </c>
      <c r="X25" s="38">
        <f t="shared" si="9"/>
        <v>1.136457429054258</v>
      </c>
      <c r="Y25" s="49">
        <f>kWh_in_MMBtu*(V25-U25)*Elec_source_E+(T25-S25)*Gas_source_E</f>
        <v>-1.8472534006690871</v>
      </c>
      <c r="Z25" s="50">
        <f>(V25-U25)*Elec_emissions/1000+(T25-S25)*Gas_emissions</f>
        <v>-256.73184994105645</v>
      </c>
      <c r="AA25" s="6"/>
      <c r="AB25" s="16">
        <v>3</v>
      </c>
      <c r="AC25" s="17" t="s">
        <v>24</v>
      </c>
      <c r="AD25" s="18">
        <v>1341</v>
      </c>
      <c r="AE25" s="18">
        <v>792</v>
      </c>
      <c r="AF25" s="30">
        <v>42.32700909980894</v>
      </c>
      <c r="AG25" s="31">
        <v>35.656343952346525</v>
      </c>
      <c r="AH25" s="31">
        <v>329.94320489291397</v>
      </c>
      <c r="AI25" s="30">
        <v>910.99004492895654</v>
      </c>
      <c r="AJ25" s="37">
        <f t="shared" si="15"/>
        <v>-0.15759831108625452</v>
      </c>
      <c r="AK25" s="38">
        <f t="shared" si="10"/>
        <v>1.7610510882460104</v>
      </c>
      <c r="AL25" s="49">
        <f>kWh_in_MMBtu*(AI25-AH25)*Elec_source_E+(AG25-AF25)*Gas_source_E</f>
        <v>-1.2637071215094684</v>
      </c>
      <c r="AM25" s="50">
        <f>(AI25-AH25)*Elec_emissions/1000+(AG25-AF25)*Gas_emissions</f>
        <v>-183.74014025154622</v>
      </c>
      <c r="AO25" s="16">
        <v>3</v>
      </c>
      <c r="AP25" s="17" t="s">
        <v>24</v>
      </c>
      <c r="AQ25" s="18">
        <v>133</v>
      </c>
      <c r="AR25" s="18">
        <v>59</v>
      </c>
      <c r="AS25" s="30">
        <v>69.195482040182497</v>
      </c>
      <c r="AT25" s="31">
        <v>64.105885885763939</v>
      </c>
      <c r="AU25" s="31">
        <v>430.55949139133384</v>
      </c>
      <c r="AV25" s="30">
        <v>399.33465952321592</v>
      </c>
      <c r="AW25" s="37">
        <f t="shared" si="16"/>
        <v>-7.3553879593800359E-2</v>
      </c>
      <c r="AX25" s="38">
        <f t="shared" si="11"/>
        <v>-7.2521527204559497E-2</v>
      </c>
      <c r="AY25" s="49">
        <f>kWh_in_MMBtu*(AV25-AU25)*Elec_source_E+(AT25-AS25)*Gas_source_E</f>
        <v>-5.8704866066819825</v>
      </c>
      <c r="AZ25" s="50">
        <f>(AV25-AU25)*Elec_emissions/1000+(AT25-AS25)*Gas_emissions</f>
        <v>-790.99236912346498</v>
      </c>
      <c r="BA25" s="6"/>
      <c r="BB25" s="16">
        <v>3</v>
      </c>
      <c r="BC25" s="17" t="s">
        <v>24</v>
      </c>
      <c r="BD25" s="18">
        <v>46</v>
      </c>
      <c r="BE25" s="18">
        <v>24</v>
      </c>
      <c r="BF25" s="30">
        <v>101.55204881792649</v>
      </c>
      <c r="BG25" s="31">
        <v>93.43301313151953</v>
      </c>
      <c r="BH25" s="31">
        <v>568.35563736222502</v>
      </c>
      <c r="BI25" s="30">
        <v>523.74072525027736</v>
      </c>
      <c r="BJ25" s="37">
        <f t="shared" si="17"/>
        <v>-7.994950157001407E-2</v>
      </c>
      <c r="BK25" s="38">
        <f t="shared" si="12"/>
        <v>-7.8498231000238394E-2</v>
      </c>
      <c r="BL25" s="49">
        <f>kWh_in_MMBtu*(BI25-BH25)*Elec_source_E+(BG25-BF25)*Gas_source_E</f>
        <v>-9.3110128466109785</v>
      </c>
      <c r="BM25" s="50">
        <f>(BI25-BH25)*Elec_emissions/1000+(BG25-BF25)*Gas_emissions</f>
        <v>-1254.6831363721481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4729</v>
      </c>
      <c r="F26" s="39">
        <v>49.433157530048753</v>
      </c>
      <c r="G26" s="40">
        <v>44.881077073494019</v>
      </c>
      <c r="H26" s="40">
        <v>334.91265973578385</v>
      </c>
      <c r="I26" s="39">
        <v>596.91036923790659</v>
      </c>
      <c r="J26" s="41">
        <f t="shared" si="13"/>
        <v>-9.2085569362784017E-2</v>
      </c>
      <c r="K26" s="42">
        <f t="shared" si="8"/>
        <v>0.78228667052722201</v>
      </c>
      <c r="L26" s="51">
        <f>kWh_in_MMBtu*(I26-H26)*Elec_source_E+(G26-F26)*Gas_source_E</f>
        <v>-2.2530299182079241</v>
      </c>
      <c r="M26" s="52">
        <f>(I26-H26)*Elec_emissions/1000+(G26-F26)*Gas_emissions</f>
        <v>-309.85216830233475</v>
      </c>
      <c r="N26" s="6"/>
      <c r="O26" s="19">
        <v>4</v>
      </c>
      <c r="P26" s="14" t="s">
        <v>25</v>
      </c>
      <c r="Q26" s="13">
        <v>3779</v>
      </c>
      <c r="R26" s="13">
        <v>3676</v>
      </c>
      <c r="S26" s="39">
        <v>48.748033530437937</v>
      </c>
      <c r="T26" s="40">
        <v>44.989791579931129</v>
      </c>
      <c r="U26" s="40">
        <v>326.50218875049882</v>
      </c>
      <c r="V26" s="39">
        <v>522.19260299603354</v>
      </c>
      <c r="W26" s="41">
        <f t="shared" si="14"/>
        <v>-7.7095252430237765E-2</v>
      </c>
      <c r="X26" s="42">
        <f t="shared" si="9"/>
        <v>0.59935406557128557</v>
      </c>
      <c r="Y26" s="51">
        <f>kWh_in_MMBtu*(V26-U26)*Elec_source_E+(T26-S26)*Gas_source_E</f>
        <v>-2.0732827631592308</v>
      </c>
      <c r="Z26" s="52">
        <f>(V26-U26)*Elec_emissions/1000+(T26-S26)*Gas_emissions</f>
        <v>-284.09173262817438</v>
      </c>
      <c r="AA26" s="6"/>
      <c r="AB26" s="19">
        <v>4</v>
      </c>
      <c r="AC26" s="14" t="s">
        <v>25</v>
      </c>
      <c r="AD26" s="13">
        <v>1341</v>
      </c>
      <c r="AE26" s="13">
        <v>891</v>
      </c>
      <c r="AF26" s="39">
        <v>42.635514917490696</v>
      </c>
      <c r="AG26" s="40">
        <v>35.127624197642817</v>
      </c>
      <c r="AH26" s="40">
        <v>329.78336522824128</v>
      </c>
      <c r="AI26" s="39">
        <v>905.62417137707803</v>
      </c>
      <c r="AJ26" s="41">
        <f t="shared" si="15"/>
        <v>-0.17609475889706822</v>
      </c>
      <c r="AK26" s="42">
        <f t="shared" si="10"/>
        <v>1.7461184124623763</v>
      </c>
      <c r="AL26" s="51">
        <f>kWh_in_MMBtu*(AI26-AH26)*Elec_source_E+(AG26-AF26)*Gas_source_E</f>
        <v>-2.2301070563073324</v>
      </c>
      <c r="AM26" s="52">
        <f>(AI26-AH26)*Elec_emissions/1000+(AG26-AF26)*Gas_emissions</f>
        <v>-313.95185426512342</v>
      </c>
      <c r="AO26" s="19">
        <v>4</v>
      </c>
      <c r="AP26" s="14" t="s">
        <v>25</v>
      </c>
      <c r="AQ26" s="13">
        <v>133</v>
      </c>
      <c r="AR26" s="13">
        <v>130</v>
      </c>
      <c r="AS26" s="39">
        <v>104.45832153920112</v>
      </c>
      <c r="AT26" s="40">
        <v>98.866247519550669</v>
      </c>
      <c r="AU26" s="40">
        <v>560.40925949729888</v>
      </c>
      <c r="AV26" s="39">
        <v>610.96176441338503</v>
      </c>
      <c r="AW26" s="41">
        <f t="shared" si="16"/>
        <v>-5.3534021390070491E-2</v>
      </c>
      <c r="AX26" s="42">
        <f t="shared" si="11"/>
        <v>9.0206405514129104E-2</v>
      </c>
      <c r="AY26" s="51">
        <f>kWh_in_MMBtu*(AV26-AU26)*Elec_source_E+(AT26-AS26)*Gas_source_E</f>
        <v>-5.5727092423221416</v>
      </c>
      <c r="AZ26" s="52">
        <f>(AV26-AU26)*Elec_emissions/1000+(AT26-AS26)*Gas_emissions</f>
        <v>-752.70717564669621</v>
      </c>
      <c r="BA26" s="6"/>
      <c r="BB26" s="19">
        <v>4</v>
      </c>
      <c r="BC26" s="14" t="s">
        <v>25</v>
      </c>
      <c r="BD26" s="13">
        <v>46</v>
      </c>
      <c r="BE26" s="13">
        <v>32</v>
      </c>
      <c r="BF26" s="39">
        <v>93.868909691572526</v>
      </c>
      <c r="BG26" s="40">
        <v>84.650446721410461</v>
      </c>
      <c r="BH26" s="40">
        <v>527.80437158366226</v>
      </c>
      <c r="BI26" s="39">
        <v>527.28004506021739</v>
      </c>
      <c r="BJ26" s="41">
        <f t="shared" si="17"/>
        <v>-9.8205710500435167E-2</v>
      </c>
      <c r="BK26" s="42">
        <f t="shared" si="12"/>
        <v>-9.9341072502230881E-4</v>
      </c>
      <c r="BL26" s="51">
        <f>kWh_in_MMBtu*(BI26-BH26)*Elec_source_E+(BG26-BF26)*Gas_source_E</f>
        <v>-10.053545536252885</v>
      </c>
      <c r="BM26" s="52">
        <f>(BI26-BH26)*Elec_emissions/1000+(BG26-BF26)*Gas_emissions</f>
        <v>-1355.8331180080759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tr">
        <f>$H$2</f>
        <v>Scenario Int-11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tr">
        <f>$H$2</f>
        <v>Scenario Int-11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tr">
        <f>$H$2</f>
        <v>Scenario Int-11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tr">
        <f>$H$2</f>
        <v>Scenario Int-11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tr">
        <f>$H$2</f>
        <v>Scenario Int-11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4" t="s">
        <v>34</v>
      </c>
      <c r="G33" s="214"/>
      <c r="H33" s="214"/>
      <c r="I33" s="214"/>
      <c r="J33" s="28"/>
      <c r="K33" s="29"/>
      <c r="L33" s="45"/>
      <c r="M33" s="29"/>
      <c r="N33" s="5"/>
      <c r="O33" s="27"/>
      <c r="P33" s="28"/>
      <c r="Q33" s="28"/>
      <c r="R33" s="28"/>
      <c r="S33" s="214" t="s">
        <v>34</v>
      </c>
      <c r="T33" s="214"/>
      <c r="U33" s="214"/>
      <c r="V33" s="214"/>
      <c r="W33" s="28"/>
      <c r="X33" s="29"/>
      <c r="Y33" s="45"/>
      <c r="Z33" s="29"/>
      <c r="AB33" s="27"/>
      <c r="AC33" s="28"/>
      <c r="AD33" s="28"/>
      <c r="AE33" s="28"/>
      <c r="AF33" s="214" t="s">
        <v>34</v>
      </c>
      <c r="AG33" s="214"/>
      <c r="AH33" s="214"/>
      <c r="AI33" s="214"/>
      <c r="AJ33" s="28"/>
      <c r="AK33" s="29"/>
      <c r="AL33" s="45"/>
      <c r="AM33" s="29"/>
      <c r="AO33" s="27"/>
      <c r="AP33" s="28"/>
      <c r="AQ33" s="28"/>
      <c r="AR33" s="28"/>
      <c r="AS33" s="214" t="s">
        <v>34</v>
      </c>
      <c r="AT33" s="214"/>
      <c r="AU33" s="214"/>
      <c r="AV33" s="214"/>
      <c r="AW33" s="28"/>
      <c r="AX33" s="29"/>
      <c r="AY33" s="45"/>
      <c r="AZ33" s="29"/>
      <c r="BB33" s="27"/>
      <c r="BC33" s="28"/>
      <c r="BD33" s="28"/>
      <c r="BE33" s="28"/>
      <c r="BF33" s="214" t="s">
        <v>34</v>
      </c>
      <c r="BG33" s="214"/>
      <c r="BH33" s="214"/>
      <c r="BI33" s="214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32</v>
      </c>
      <c r="G34" s="23" t="s">
        <v>32</v>
      </c>
      <c r="H34" s="23" t="s">
        <v>33</v>
      </c>
      <c r="I34" s="23" t="s">
        <v>33</v>
      </c>
      <c r="J34" s="23" t="s">
        <v>40</v>
      </c>
      <c r="K34" s="34" t="s">
        <v>40</v>
      </c>
      <c r="L34" s="46" t="s">
        <v>40</v>
      </c>
      <c r="M34" s="34" t="s">
        <v>40</v>
      </c>
      <c r="N34" s="6"/>
      <c r="O34" s="16"/>
      <c r="P34" s="18"/>
      <c r="Q34" s="26"/>
      <c r="R34" s="26"/>
      <c r="S34" s="23" t="s">
        <v>32</v>
      </c>
      <c r="T34" s="23" t="s">
        <v>32</v>
      </c>
      <c r="U34" s="23" t="s">
        <v>33</v>
      </c>
      <c r="V34" s="23" t="s">
        <v>33</v>
      </c>
      <c r="W34" s="23" t="s">
        <v>40</v>
      </c>
      <c r="X34" s="34" t="s">
        <v>40</v>
      </c>
      <c r="Y34" s="46" t="s">
        <v>40</v>
      </c>
      <c r="Z34" s="34" t="s">
        <v>40</v>
      </c>
      <c r="AA34" s="6"/>
      <c r="AB34" s="16"/>
      <c r="AC34" s="18"/>
      <c r="AD34" s="26"/>
      <c r="AE34" s="26"/>
      <c r="AF34" s="23" t="s">
        <v>32</v>
      </c>
      <c r="AG34" s="23" t="s">
        <v>32</v>
      </c>
      <c r="AH34" s="23" t="s">
        <v>33</v>
      </c>
      <c r="AI34" s="23" t="s">
        <v>33</v>
      </c>
      <c r="AJ34" s="23" t="s">
        <v>40</v>
      </c>
      <c r="AK34" s="34" t="s">
        <v>40</v>
      </c>
      <c r="AL34" s="46" t="s">
        <v>40</v>
      </c>
      <c r="AM34" s="34" t="s">
        <v>40</v>
      </c>
      <c r="AO34" s="16"/>
      <c r="AP34" s="18"/>
      <c r="AQ34" s="26"/>
      <c r="AR34" s="26"/>
      <c r="AS34" s="23" t="s">
        <v>32</v>
      </c>
      <c r="AT34" s="23" t="s">
        <v>32</v>
      </c>
      <c r="AU34" s="23" t="s">
        <v>33</v>
      </c>
      <c r="AV34" s="23" t="s">
        <v>33</v>
      </c>
      <c r="AW34" s="23" t="s">
        <v>40</v>
      </c>
      <c r="AX34" s="34" t="s">
        <v>40</v>
      </c>
      <c r="AY34" s="46" t="s">
        <v>40</v>
      </c>
      <c r="AZ34" s="34" t="s">
        <v>40</v>
      </c>
      <c r="BA34" s="6"/>
      <c r="BB34" s="16"/>
      <c r="BC34" s="18"/>
      <c r="BD34" s="26"/>
      <c r="BE34" s="26"/>
      <c r="BF34" s="23" t="s">
        <v>32</v>
      </c>
      <c r="BG34" s="23" t="s">
        <v>32</v>
      </c>
      <c r="BH34" s="23" t="s">
        <v>33</v>
      </c>
      <c r="BI34" s="23" t="s">
        <v>33</v>
      </c>
      <c r="BJ34" s="23" t="s">
        <v>40</v>
      </c>
      <c r="BK34" s="34" t="s">
        <v>40</v>
      </c>
      <c r="BL34" s="46" t="s">
        <v>40</v>
      </c>
      <c r="BM34" s="34" t="s">
        <v>40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85</v>
      </c>
      <c r="G35" s="23" t="s">
        <v>86</v>
      </c>
      <c r="H35" s="23" t="s">
        <v>85</v>
      </c>
      <c r="I35" s="23" t="s">
        <v>86</v>
      </c>
      <c r="J35" s="23" t="s">
        <v>35</v>
      </c>
      <c r="K35" s="34" t="s">
        <v>36</v>
      </c>
      <c r="L35" s="46" t="s">
        <v>41</v>
      </c>
      <c r="M35" s="34" t="s">
        <v>42</v>
      </c>
      <c r="N35" s="6"/>
      <c r="O35" s="16"/>
      <c r="P35" s="18"/>
      <c r="Q35" s="23" t="s">
        <v>6</v>
      </c>
      <c r="R35" s="23" t="s">
        <v>4</v>
      </c>
      <c r="S35" s="23" t="s">
        <v>85</v>
      </c>
      <c r="T35" s="23" t="s">
        <v>86</v>
      </c>
      <c r="U35" s="23" t="s">
        <v>85</v>
      </c>
      <c r="V35" s="23" t="s">
        <v>86</v>
      </c>
      <c r="W35" s="23" t="s">
        <v>35</v>
      </c>
      <c r="X35" s="34" t="s">
        <v>36</v>
      </c>
      <c r="Y35" s="46" t="s">
        <v>41</v>
      </c>
      <c r="Z35" s="34" t="s">
        <v>42</v>
      </c>
      <c r="AA35" s="6"/>
      <c r="AB35" s="16"/>
      <c r="AC35" s="18"/>
      <c r="AD35" s="23" t="s">
        <v>6</v>
      </c>
      <c r="AE35" s="23" t="s">
        <v>4</v>
      </c>
      <c r="AF35" s="23" t="s">
        <v>85</v>
      </c>
      <c r="AG35" s="23" t="s">
        <v>86</v>
      </c>
      <c r="AH35" s="23" t="s">
        <v>85</v>
      </c>
      <c r="AI35" s="23" t="s">
        <v>86</v>
      </c>
      <c r="AJ35" s="23" t="s">
        <v>35</v>
      </c>
      <c r="AK35" s="34" t="s">
        <v>36</v>
      </c>
      <c r="AL35" s="46" t="s">
        <v>41</v>
      </c>
      <c r="AM35" s="34" t="s">
        <v>42</v>
      </c>
      <c r="AO35" s="16"/>
      <c r="AP35" s="18"/>
      <c r="AQ35" s="23" t="s">
        <v>6</v>
      </c>
      <c r="AR35" s="23" t="s">
        <v>4</v>
      </c>
      <c r="AS35" s="23" t="s">
        <v>85</v>
      </c>
      <c r="AT35" s="23" t="s">
        <v>86</v>
      </c>
      <c r="AU35" s="23" t="s">
        <v>85</v>
      </c>
      <c r="AV35" s="23" t="s">
        <v>86</v>
      </c>
      <c r="AW35" s="23" t="s">
        <v>35</v>
      </c>
      <c r="AX35" s="34" t="s">
        <v>36</v>
      </c>
      <c r="AY35" s="46" t="s">
        <v>41</v>
      </c>
      <c r="AZ35" s="34" t="s">
        <v>42</v>
      </c>
      <c r="BA35" s="6"/>
      <c r="BB35" s="16"/>
      <c r="BC35" s="18"/>
      <c r="BD35" s="23" t="s">
        <v>6</v>
      </c>
      <c r="BE35" s="23" t="s">
        <v>4</v>
      </c>
      <c r="BF35" s="23" t="s">
        <v>85</v>
      </c>
      <c r="BG35" s="23" t="s">
        <v>86</v>
      </c>
      <c r="BH35" s="23" t="s">
        <v>85</v>
      </c>
      <c r="BI35" s="23" t="s">
        <v>86</v>
      </c>
      <c r="BJ35" s="23" t="s">
        <v>35</v>
      </c>
      <c r="BK35" s="34" t="s">
        <v>36</v>
      </c>
      <c r="BL35" s="46" t="s">
        <v>41</v>
      </c>
      <c r="BM35" s="34" t="s">
        <v>42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37</v>
      </c>
      <c r="G36" s="10" t="s">
        <v>37</v>
      </c>
      <c r="H36" s="10" t="s">
        <v>38</v>
      </c>
      <c r="I36" s="10" t="s">
        <v>38</v>
      </c>
      <c r="J36" s="9" t="s">
        <v>39</v>
      </c>
      <c r="K36" s="35" t="s">
        <v>39</v>
      </c>
      <c r="L36" s="47" t="s">
        <v>37</v>
      </c>
      <c r="M36" s="48" t="s">
        <v>43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37</v>
      </c>
      <c r="T36" s="10" t="s">
        <v>37</v>
      </c>
      <c r="U36" s="10" t="s">
        <v>38</v>
      </c>
      <c r="V36" s="10" t="s">
        <v>38</v>
      </c>
      <c r="W36" s="9" t="s">
        <v>39</v>
      </c>
      <c r="X36" s="35" t="s">
        <v>39</v>
      </c>
      <c r="Y36" s="47" t="s">
        <v>37</v>
      </c>
      <c r="Z36" s="48" t="s">
        <v>43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37</v>
      </c>
      <c r="AG36" s="10" t="s">
        <v>37</v>
      </c>
      <c r="AH36" s="10" t="s">
        <v>38</v>
      </c>
      <c r="AI36" s="10" t="s">
        <v>38</v>
      </c>
      <c r="AJ36" s="9" t="s">
        <v>39</v>
      </c>
      <c r="AK36" s="35" t="s">
        <v>39</v>
      </c>
      <c r="AL36" s="47" t="s">
        <v>37</v>
      </c>
      <c r="AM36" s="48" t="s">
        <v>43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37</v>
      </c>
      <c r="AT36" s="10" t="s">
        <v>37</v>
      </c>
      <c r="AU36" s="10" t="s">
        <v>38</v>
      </c>
      <c r="AV36" s="10" t="s">
        <v>38</v>
      </c>
      <c r="AW36" s="9" t="s">
        <v>39</v>
      </c>
      <c r="AX36" s="35" t="s">
        <v>39</v>
      </c>
      <c r="AY36" s="47" t="s">
        <v>37</v>
      </c>
      <c r="AZ36" s="48" t="s">
        <v>43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37</v>
      </c>
      <c r="BG36" s="10" t="s">
        <v>37</v>
      </c>
      <c r="BH36" s="10" t="s">
        <v>38</v>
      </c>
      <c r="BI36" s="10" t="s">
        <v>38</v>
      </c>
      <c r="BJ36" s="9" t="s">
        <v>39</v>
      </c>
      <c r="BK36" s="35" t="s">
        <v>39</v>
      </c>
      <c r="BL36" s="47" t="s">
        <v>37</v>
      </c>
      <c r="BM36" s="48" t="s">
        <v>43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2361</v>
      </c>
      <c r="F38" s="30">
        <v>25.00675209545426</v>
      </c>
      <c r="G38" s="30">
        <v>17.470914047823932</v>
      </c>
      <c r="H38" s="30">
        <v>252.33666877779535</v>
      </c>
      <c r="I38" s="30">
        <v>900.62005178850814</v>
      </c>
      <c r="J38" s="32">
        <f>(G38-F38)/F38</f>
        <v>-0.30135213157090468</v>
      </c>
      <c r="K38" s="36">
        <f t="shared" ref="K38:K41" si="18">(I38-H38)/H38</f>
        <v>2.5691207946538412</v>
      </c>
      <c r="L38" s="49">
        <f>kWh_in_MMBtu*(I38-H38)*Elec_source_E+(G38-F38)*Gas_source_E</f>
        <v>-1.5116014745233528</v>
      </c>
      <c r="M38" s="50">
        <f>(I38-H38)*Elec_emissions/1000+(G38-F38)*Gas_emissions</f>
        <v>-218.71236154076678</v>
      </c>
      <c r="N38" s="6"/>
      <c r="O38" s="16">
        <v>1</v>
      </c>
      <c r="P38" s="17" t="s">
        <v>22</v>
      </c>
      <c r="Q38" s="18">
        <v>3462</v>
      </c>
      <c r="R38" s="18">
        <v>2179</v>
      </c>
      <c r="S38" s="30">
        <v>23.995505080830789</v>
      </c>
      <c r="T38" s="30">
        <v>16.518686395930704</v>
      </c>
      <c r="U38" s="30">
        <v>246.605733034759</v>
      </c>
      <c r="V38" s="30">
        <v>898.50272422215949</v>
      </c>
      <c r="W38" s="32">
        <f>(T38-S38)/S38</f>
        <v>-0.31159246949434155</v>
      </c>
      <c r="X38" s="36">
        <f t="shared" ref="X38:X41" si="19">(V38-U38)/U38</f>
        <v>2.6434786538215471</v>
      </c>
      <c r="Y38" s="49">
        <f>kWh_in_MMBtu*(V38-U38)*Elec_source_E+(T38-S38)*Gas_source_E</f>
        <v>-1.4099100540252572</v>
      </c>
      <c r="Z38" s="50">
        <f>(V38-U38)*Elec_emissions/1000+(T38-S38)*Gas_emissions</f>
        <v>-205.08081296591126</v>
      </c>
      <c r="AA38" s="6"/>
      <c r="AB38" s="16">
        <v>1</v>
      </c>
      <c r="AC38" s="17" t="s">
        <v>22</v>
      </c>
      <c r="AD38" s="18">
        <v>1135</v>
      </c>
      <c r="AE38" s="18">
        <v>128</v>
      </c>
      <c r="AF38" s="30">
        <v>33.184987164669622</v>
      </c>
      <c r="AG38" s="30">
        <v>23.581013598552367</v>
      </c>
      <c r="AH38" s="30">
        <v>304.61480648835334</v>
      </c>
      <c r="AI38" s="30">
        <v>1176.266104171862</v>
      </c>
      <c r="AJ38" s="32">
        <f>(AG38-AF38)/AF38</f>
        <v>-0.2894071803752909</v>
      </c>
      <c r="AK38" s="36">
        <f t="shared" ref="AK38:AK41" si="20">(AI38-AH38)/AH38</f>
        <v>2.8614869635919535</v>
      </c>
      <c r="AL38" s="49">
        <f>kWh_in_MMBtu*(AI38-AH38)*Elec_source_E+(AG38-AF38)*Gas_source_E</f>
        <v>-1.4565165226680516</v>
      </c>
      <c r="AM38" s="50">
        <f>(AI38-AH38)*Elec_emissions/1000+(AG38-AF38)*Gas_emissions</f>
        <v>-216.40152457607269</v>
      </c>
      <c r="AO38" s="16">
        <v>1</v>
      </c>
      <c r="AP38" s="17" t="s">
        <v>22</v>
      </c>
      <c r="AQ38" s="18">
        <v>78</v>
      </c>
      <c r="AR38" s="18">
        <v>53</v>
      </c>
      <c r="AS38" s="30">
        <v>46.266006863066394</v>
      </c>
      <c r="AT38" s="30">
        <v>41.27082747655507</v>
      </c>
      <c r="AU38" s="30">
        <v>360.61216924558295</v>
      </c>
      <c r="AV38" s="30">
        <v>333.2307620282686</v>
      </c>
      <c r="AW38" s="32">
        <f>(AT38-AS38)/AS38</f>
        <v>-0.10796651202891938</v>
      </c>
      <c r="AX38" s="36">
        <f t="shared" ref="AX38:AX41" si="21">(AV38-AU38)/AU38</f>
        <v>-7.5930347205413223E-2</v>
      </c>
      <c r="AY38" s="49">
        <f>kWh_in_MMBtu*(AV38-AU38)*Elec_source_E+(AT38-AS38)*Gas_source_E</f>
        <v>-5.7278359916094796</v>
      </c>
      <c r="AZ38" s="50">
        <f>(AV38-AU38)*Elec_emissions/1000+(AT38-AS38)*Gas_emissions</f>
        <v>-771.84223167498953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54.959405417026289</v>
      </c>
      <c r="BG38" s="30">
        <v>48.886813307309822</v>
      </c>
      <c r="BH38" s="30">
        <v>309.84250110947238</v>
      </c>
      <c r="BI38" s="30">
        <v>303.21447108743956</v>
      </c>
      <c r="BJ38" s="32">
        <f>(BG38-BF38)/BF38</f>
        <v>-0.11049231816898793</v>
      </c>
      <c r="BK38" s="36">
        <f t="shared" ref="BK38:BK41" si="22">(BI38-BH38)/BH38</f>
        <v>-2.1391610248108043E-2</v>
      </c>
      <c r="BL38" s="49">
        <f>kWh_in_MMBtu*(BI38-BH38)*Elec_source_E+(BG38-BF38)*Gas_source_E</f>
        <v>-6.6876511716598683</v>
      </c>
      <c r="BM38" s="50">
        <f>(BI38-BH38)*Elec_emissions/1000+(BG38-BF38)*Gas_emissions</f>
        <v>-901.76072050053642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2699</v>
      </c>
      <c r="F39" s="30">
        <v>24.988110834217085</v>
      </c>
      <c r="G39" s="31">
        <v>16.526185342434253</v>
      </c>
      <c r="H39" s="31">
        <v>254.13271972529125</v>
      </c>
      <c r="I39" s="30">
        <v>1007.1353207848784</v>
      </c>
      <c r="J39" s="37">
        <f t="shared" ref="J39:J41" si="23">(G39-F39)/F39</f>
        <v>-0.33863806463494728</v>
      </c>
      <c r="K39" s="38">
        <f t="shared" si="18"/>
        <v>2.9630289317863405</v>
      </c>
      <c r="L39" s="49">
        <f>kWh_in_MMBtu*(I39-H39)*Elec_source_E+(G39-F39)*Gas_source_E</f>
        <v>-1.4383673916495248</v>
      </c>
      <c r="M39" s="50">
        <f>(I39-H39)*Elec_emissions/1000+(G39-F39)*Gas_emissions</f>
        <v>-211.23528019895843</v>
      </c>
      <c r="N39" s="6"/>
      <c r="O39" s="16">
        <v>2</v>
      </c>
      <c r="P39" s="17" t="s">
        <v>23</v>
      </c>
      <c r="Q39" s="18">
        <v>3462</v>
      </c>
      <c r="R39" s="18">
        <v>2391</v>
      </c>
      <c r="S39" s="30">
        <v>24.250330274733955</v>
      </c>
      <c r="T39" s="31">
        <v>15.89338761413755</v>
      </c>
      <c r="U39" s="31">
        <v>249.57052202614972</v>
      </c>
      <c r="V39" s="30">
        <v>996.24586551044831</v>
      </c>
      <c r="W39" s="37">
        <f t="shared" ref="W39:W41" si="24">(T39-S39)/S39</f>
        <v>-0.34461149872681834</v>
      </c>
      <c r="X39" s="38">
        <f t="shared" si="19"/>
        <v>2.9918410933405939</v>
      </c>
      <c r="Y39" s="49">
        <f>kWh_in_MMBtu*(V39-U39)*Elec_source_E+(T39-S39)*Gas_source_E</f>
        <v>-1.3893522563050418</v>
      </c>
      <c r="Z39" s="50">
        <f>(V39-U39)*Elec_emissions/1000+(T39-S39)*Gas_emissions</f>
        <v>-204.48000505330435</v>
      </c>
      <c r="AA39" s="6"/>
      <c r="AB39" s="16">
        <v>2</v>
      </c>
      <c r="AC39" s="17" t="s">
        <v>23</v>
      </c>
      <c r="AD39" s="18">
        <v>1135</v>
      </c>
      <c r="AE39" s="18">
        <v>248</v>
      </c>
      <c r="AF39" s="30">
        <v>27.437931046823671</v>
      </c>
      <c r="AG39" s="31">
        <v>17.148880927417469</v>
      </c>
      <c r="AH39" s="31">
        <v>274.37561765410135</v>
      </c>
      <c r="AI39" s="30">
        <v>1277.7392595727881</v>
      </c>
      <c r="AJ39" s="37">
        <f t="shared" ref="AJ39:AJ41" si="25">(AG39-AF39)/AF39</f>
        <v>-0.37499365757015796</v>
      </c>
      <c r="AK39" s="38">
        <f t="shared" si="20"/>
        <v>3.6568979798474763</v>
      </c>
      <c r="AL39" s="49">
        <f>kWh_in_MMBtu*(AI39-AH39)*Elec_source_E+(AG39-AF39)*Gas_source_E</f>
        <v>-0.84150446222938413</v>
      </c>
      <c r="AM39" s="50">
        <f>(AI39-AH39)*Elec_emissions/1000+(AG39-AF39)*Gas_emissions</f>
        <v>-136.4774690254244</v>
      </c>
      <c r="AO39" s="16">
        <v>2</v>
      </c>
      <c r="AP39" s="17" t="s">
        <v>23</v>
      </c>
      <c r="AQ39" s="18">
        <v>78</v>
      </c>
      <c r="AR39" s="18">
        <v>58</v>
      </c>
      <c r="AS39" s="30">
        <v>44.664000513178202</v>
      </c>
      <c r="AT39" s="31">
        <v>39.540535273105959</v>
      </c>
      <c r="AU39" s="31">
        <v>356.36369988652609</v>
      </c>
      <c r="AV39" s="30">
        <v>325.91274511299196</v>
      </c>
      <c r="AW39" s="37">
        <f t="shared" ref="AW39:AW41" si="26">(AT39-AS39)/AS39</f>
        <v>-0.11471129279072424</v>
      </c>
      <c r="AX39" s="38">
        <f t="shared" si="21"/>
        <v>-8.5449092551318717E-2</v>
      </c>
      <c r="AY39" s="49">
        <f>kWh_in_MMBtu*(AV39-AU39)*Elec_source_E+(AT39-AS39)*Gas_source_E</f>
        <v>-5.899402961766274</v>
      </c>
      <c r="AZ39" s="50">
        <f>(AV39-AU39)*Elec_emissions/1000+(AT39-AS39)*Gas_emissions</f>
        <v>-794.90982966704439</v>
      </c>
      <c r="BA39" s="6"/>
      <c r="BB39" s="16">
        <v>2</v>
      </c>
      <c r="BC39" s="17" t="s">
        <v>23</v>
      </c>
      <c r="BD39" s="18">
        <v>26</v>
      </c>
      <c r="BE39" s="18">
        <v>2</v>
      </c>
      <c r="BF39" s="30">
        <v>32.626262643262663</v>
      </c>
      <c r="BG39" s="31">
        <v>28.405468993747828</v>
      </c>
      <c r="BH39" s="31">
        <v>233.42230120089192</v>
      </c>
      <c r="BI39" s="30">
        <v>226.04538615024001</v>
      </c>
      <c r="BJ39" s="37">
        <f t="shared" ref="BJ39:BJ41" si="27">(BG39-BF39)/BF39</f>
        <v>-0.129367978663852</v>
      </c>
      <c r="BK39" s="38">
        <f t="shared" si="22"/>
        <v>-3.1603300167549413E-2</v>
      </c>
      <c r="BL39" s="49">
        <f>kWh_in_MMBtu*(BI39-BH39)*Elec_source_E+(BG39-BF39)*Gas_source_E</f>
        <v>-4.6769334107415936</v>
      </c>
      <c r="BM39" s="50">
        <f>(BI39-BH39)*Elec_emissions/1000+(BG39-BF39)*Gas_emissions</f>
        <v>-630.57336777914475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3770</v>
      </c>
      <c r="F40" s="30">
        <v>27.701599092207317</v>
      </c>
      <c r="G40" s="31">
        <v>18.509194508390852</v>
      </c>
      <c r="H40" s="31">
        <v>269.27344999772475</v>
      </c>
      <c r="I40" s="30">
        <v>1116.9169068989008</v>
      </c>
      <c r="J40" s="37">
        <f t="shared" si="23"/>
        <v>-0.33183660456635383</v>
      </c>
      <c r="K40" s="38">
        <f t="shared" si="18"/>
        <v>3.1478909521467426</v>
      </c>
      <c r="L40" s="49">
        <f>kWh_in_MMBtu*(I40-H40)*Elec_source_E+(G40-F40)*Gas_source_E</f>
        <v>-1.2561182169166862</v>
      </c>
      <c r="M40" s="50">
        <f>(I40-H40)*Elec_emissions/1000+(G40-F40)*Gas_emissions</f>
        <v>-188.82523702674757</v>
      </c>
      <c r="N40" s="6"/>
      <c r="O40" s="16">
        <v>3</v>
      </c>
      <c r="P40" s="17" t="s">
        <v>24</v>
      </c>
      <c r="Q40" s="18">
        <v>3462</v>
      </c>
      <c r="R40" s="18">
        <v>3130</v>
      </c>
      <c r="S40" s="30">
        <v>26.467210740758794</v>
      </c>
      <c r="T40" s="31">
        <v>17.614815899263178</v>
      </c>
      <c r="U40" s="31">
        <v>262.57053218928422</v>
      </c>
      <c r="V40" s="30">
        <v>1091.0085121030404</v>
      </c>
      <c r="W40" s="37">
        <f t="shared" si="24"/>
        <v>-0.33446648111896304</v>
      </c>
      <c r="X40" s="38">
        <f t="shared" si="19"/>
        <v>3.1551064508508682</v>
      </c>
      <c r="Y40" s="49">
        <f>kWh_in_MMBtu*(V40-U40)*Elec_source_E+(T40-S40)*Gas_source_E</f>
        <v>-1.0840688798179627</v>
      </c>
      <c r="Z40" s="50">
        <f>(V40-U40)*Elec_emissions/1000+(T40-S40)*Gas_emissions</f>
        <v>-165.18219604613023</v>
      </c>
      <c r="AA40" s="6"/>
      <c r="AB40" s="16">
        <v>3</v>
      </c>
      <c r="AC40" s="17" t="s">
        <v>24</v>
      </c>
      <c r="AD40" s="18">
        <v>1135</v>
      </c>
      <c r="AE40" s="18">
        <v>556</v>
      </c>
      <c r="AF40" s="30">
        <v>30.148977745096097</v>
      </c>
      <c r="AG40" s="31">
        <v>18.606517912638537</v>
      </c>
      <c r="AH40" s="31">
        <v>285.7456328344789</v>
      </c>
      <c r="AI40" s="30">
        <v>1375.4594938696002</v>
      </c>
      <c r="AJ40" s="37">
        <f t="shared" si="25"/>
        <v>-0.38284746932539054</v>
      </c>
      <c r="AK40" s="38">
        <f t="shared" si="20"/>
        <v>3.8135801069839945</v>
      </c>
      <c r="AL40" s="49">
        <f>kWh_in_MMBtu*(AI40-AH40)*Elec_source_E+(AG40-AF40)*Gas_source_E</f>
        <v>-1.3149647683878349</v>
      </c>
      <c r="AM40" s="50">
        <f>(AI40-AH40)*Elec_emissions/1000+(AG40-AF40)*Gas_emissions</f>
        <v>-202.30800634769594</v>
      </c>
      <c r="AO40" s="16">
        <v>3</v>
      </c>
      <c r="AP40" s="17" t="s">
        <v>24</v>
      </c>
      <c r="AQ40" s="18">
        <v>78</v>
      </c>
      <c r="AR40" s="18">
        <v>73</v>
      </c>
      <c r="AS40" s="30">
        <v>55.802375229476723</v>
      </c>
      <c r="AT40" s="31">
        <v>50.149494880298882</v>
      </c>
      <c r="AU40" s="31">
        <v>408.78029495275638</v>
      </c>
      <c r="AV40" s="30">
        <v>372.00554457619359</v>
      </c>
      <c r="AW40" s="37">
        <f t="shared" si="26"/>
        <v>-0.10130178735101221</v>
      </c>
      <c r="AX40" s="38">
        <f t="shared" si="21"/>
        <v>-8.9962140618380176E-2</v>
      </c>
      <c r="AY40" s="49">
        <f>kWh_in_MMBtu*(AV40-AU40)*Elec_source_E+(AT40-AS40)*Gas_source_E</f>
        <v>-6.5418457887559995</v>
      </c>
      <c r="AZ40" s="50">
        <f>(AV40-AU40)*Elec_emissions/1000+(AT40-AS40)*Gas_emissions</f>
        <v>-881.40630399556096</v>
      </c>
      <c r="BA40" s="6"/>
      <c r="BB40" s="16">
        <v>3</v>
      </c>
      <c r="BC40" s="17" t="s">
        <v>24</v>
      </c>
      <c r="BD40" s="18">
        <v>26</v>
      </c>
      <c r="BE40" s="18">
        <v>11</v>
      </c>
      <c r="BF40" s="30">
        <v>68.750358274654218</v>
      </c>
      <c r="BG40" s="31">
        <v>58.104767840986433</v>
      </c>
      <c r="BH40" s="31">
        <v>418.14612285847471</v>
      </c>
      <c r="BI40" s="30">
        <v>364.38298007089276</v>
      </c>
      <c r="BJ40" s="37">
        <f t="shared" si="27"/>
        <v>-0.15484414482815037</v>
      </c>
      <c r="BK40" s="38">
        <f t="shared" si="22"/>
        <v>-0.12857501205572239</v>
      </c>
      <c r="BL40" s="49">
        <f>kWh_in_MMBtu*(BI40-BH40)*Elec_source_E+(BG40-BF40)*Gas_source_E</f>
        <v>-12.159539103892481</v>
      </c>
      <c r="BM40" s="50">
        <f>(BI40-BH40)*Elec_emissions/1000+(BG40-BF40)*Gas_emissions</f>
        <v>-1638.6325677680543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4239</v>
      </c>
      <c r="F41" s="39">
        <v>28.166619090726719</v>
      </c>
      <c r="G41" s="40">
        <v>18.072344914805953</v>
      </c>
      <c r="H41" s="40">
        <v>272.49862358814806</v>
      </c>
      <c r="I41" s="39">
        <v>1197.7579303911762</v>
      </c>
      <c r="J41" s="41">
        <f t="shared" si="23"/>
        <v>-0.35837720329182493</v>
      </c>
      <c r="K41" s="42">
        <f t="shared" si="18"/>
        <v>3.3954641481105479</v>
      </c>
      <c r="L41" s="51">
        <f>kWh_in_MMBtu*(I41-H41)*Elec_source_E+(G41-F41)*Gas_source_E</f>
        <v>-1.4367025496755375</v>
      </c>
      <c r="M41" s="52">
        <f>(I41-H41)*Elec_emissions/1000+(G41-F41)*Gas_emissions</f>
        <v>-214.9576905106801</v>
      </c>
      <c r="N41" s="6"/>
      <c r="O41" s="19">
        <v>4</v>
      </c>
      <c r="P41" s="14" t="s">
        <v>25</v>
      </c>
      <c r="Q41" s="13">
        <v>3462</v>
      </c>
      <c r="R41" s="13">
        <v>3369</v>
      </c>
      <c r="S41" s="39">
        <v>26.832781019472229</v>
      </c>
      <c r="T41" s="40">
        <v>16.853985087640481</v>
      </c>
      <c r="U41" s="40">
        <v>263.9165502656021</v>
      </c>
      <c r="V41" s="39">
        <v>1217.3969234760129</v>
      </c>
      <c r="W41" s="41">
        <f t="shared" si="24"/>
        <v>-0.37188824835525824</v>
      </c>
      <c r="X41" s="42">
        <f t="shared" si="19"/>
        <v>3.6128100805002221</v>
      </c>
      <c r="Y41" s="51">
        <f>kWh_in_MMBtu*(V41-U41)*Elec_source_E+(T41-S41)*Gas_source_E</f>
        <v>-1.0190597481387069</v>
      </c>
      <c r="Z41" s="52">
        <f>(V41-U41)*Elec_emissions/1000+(T41-S41)*Gas_emissions</f>
        <v>-159.28001815850962</v>
      </c>
      <c r="AA41" s="6"/>
      <c r="AB41" s="19">
        <v>4</v>
      </c>
      <c r="AC41" s="14" t="s">
        <v>25</v>
      </c>
      <c r="AD41" s="13">
        <v>1135</v>
      </c>
      <c r="AE41" s="13">
        <v>769</v>
      </c>
      <c r="AF41" s="39">
        <v>30.230798083048427</v>
      </c>
      <c r="AG41" s="40">
        <v>19.252412260368541</v>
      </c>
      <c r="AH41" s="40">
        <v>292.14555163603831</v>
      </c>
      <c r="AI41" s="39">
        <v>1215.4626999950865</v>
      </c>
      <c r="AJ41" s="41">
        <f t="shared" si="25"/>
        <v>-0.36315236509868692</v>
      </c>
      <c r="AK41" s="42">
        <f t="shared" si="20"/>
        <v>3.1604696466826168</v>
      </c>
      <c r="AL41" s="51">
        <f>kWh_in_MMBtu*(AI41-AH41)*Elec_source_E+(AG41-AF41)*Gas_source_E</f>
        <v>-2.4204638016774958</v>
      </c>
      <c r="AM41" s="52">
        <f>(AI41-AH41)*Elec_emissions/1000+(AG41-AF41)*Gas_emissions</f>
        <v>-347.58557867434479</v>
      </c>
      <c r="AO41" s="19">
        <v>4</v>
      </c>
      <c r="AP41" s="14" t="s">
        <v>25</v>
      </c>
      <c r="AQ41" s="13">
        <v>78</v>
      </c>
      <c r="AR41" s="13">
        <v>78</v>
      </c>
      <c r="AS41" s="39">
        <v>58.627559343237643</v>
      </c>
      <c r="AT41" s="40">
        <v>51.646932425536875</v>
      </c>
      <c r="AU41" s="40">
        <v>426.74316259518633</v>
      </c>
      <c r="AV41" s="39">
        <v>424.27107094011063</v>
      </c>
      <c r="AW41" s="41">
        <f t="shared" si="26"/>
        <v>-0.11906732935670029</v>
      </c>
      <c r="AX41" s="42">
        <f t="shared" si="21"/>
        <v>-5.7929262182948122E-3</v>
      </c>
      <c r="AY41" s="51">
        <f>kWh_in_MMBtu*(AV41-AU41)*Elec_source_E+(AT41-AS41)*Gas_source_E</f>
        <v>-7.6344417624382857</v>
      </c>
      <c r="AZ41" s="52">
        <f>(AV41-AU41)*Elec_emissions/1000+(AT41-AS41)*Gas_emissions</f>
        <v>-1029.5423833977836</v>
      </c>
      <c r="BA41" s="6"/>
      <c r="BB41" s="19">
        <v>4</v>
      </c>
      <c r="BC41" s="14" t="s">
        <v>25</v>
      </c>
      <c r="BD41" s="13">
        <v>26</v>
      </c>
      <c r="BE41" s="13">
        <v>23</v>
      </c>
      <c r="BF41" s="39">
        <v>51.227205058772626</v>
      </c>
      <c r="BG41" s="40">
        <v>43.218633747233987</v>
      </c>
      <c r="BH41" s="40">
        <v>349.60485455706396</v>
      </c>
      <c r="BI41" s="39">
        <v>352.2466046937443</v>
      </c>
      <c r="BJ41" s="41">
        <f t="shared" si="27"/>
        <v>-0.15633434036368876</v>
      </c>
      <c r="BK41" s="42">
        <f t="shared" si="22"/>
        <v>7.5563885977136683E-3</v>
      </c>
      <c r="BL41" s="51">
        <f>kWh_in_MMBtu*(BI41-BH41)*Elec_source_E+(BG41-BF41)*Gas_source_E</f>
        <v>-8.7020302450036571</v>
      </c>
      <c r="BM41" s="52">
        <f>(BI41-BH41)*Elec_emissions/1000+(BG41-BF41)*Gas_emissions</f>
        <v>-1173.6370866587365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tr">
        <f>$H$2</f>
        <v>Scenario Int-11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tr">
        <f>$H$2</f>
        <v>Scenario Int-11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tr">
        <f>$H$2</f>
        <v>Scenario Int-11</v>
      </c>
      <c r="AI47" s="2"/>
      <c r="AJ47" s="2"/>
      <c r="AK47" s="2"/>
      <c r="AL47" s="43"/>
      <c r="AM47" s="43"/>
      <c r="AY47" s="173"/>
      <c r="AZ47" s="173"/>
      <c r="BL47" s="173"/>
      <c r="BM47" s="173"/>
    </row>
    <row r="48" spans="2:65" x14ac:dyDescent="0.2">
      <c r="B48" s="27"/>
      <c r="C48" s="28"/>
      <c r="D48" s="28"/>
      <c r="E48" s="28"/>
      <c r="F48" s="214" t="s">
        <v>34</v>
      </c>
      <c r="G48" s="214"/>
      <c r="H48" s="214"/>
      <c r="I48" s="214"/>
      <c r="J48" s="28"/>
      <c r="K48" s="29"/>
      <c r="L48" s="45"/>
      <c r="M48" s="29"/>
      <c r="O48" s="27"/>
      <c r="P48" s="28"/>
      <c r="Q48" s="28"/>
      <c r="R48" s="28"/>
      <c r="S48" s="214" t="s">
        <v>34</v>
      </c>
      <c r="T48" s="214"/>
      <c r="U48" s="214"/>
      <c r="V48" s="214"/>
      <c r="W48" s="28"/>
      <c r="X48" s="29"/>
      <c r="Y48" s="45"/>
      <c r="Z48" s="29"/>
      <c r="AB48" s="27"/>
      <c r="AC48" s="28"/>
      <c r="AD48" s="28"/>
      <c r="AE48" s="28"/>
      <c r="AF48" s="214" t="s">
        <v>34</v>
      </c>
      <c r="AG48" s="214"/>
      <c r="AH48" s="214"/>
      <c r="AI48" s="214"/>
      <c r="AJ48" s="28"/>
      <c r="AK48" s="29"/>
      <c r="AL48" s="45"/>
      <c r="AM48" s="29"/>
      <c r="AY48" s="173"/>
      <c r="AZ48" s="173"/>
      <c r="BL48" s="173"/>
      <c r="BM48" s="173"/>
    </row>
    <row r="49" spans="2:65" x14ac:dyDescent="0.2">
      <c r="B49" s="16"/>
      <c r="C49" s="18"/>
      <c r="D49" s="26"/>
      <c r="E49" s="26"/>
      <c r="F49" s="23" t="s">
        <v>32</v>
      </c>
      <c r="G49" s="23" t="s">
        <v>32</v>
      </c>
      <c r="H49" s="23" t="s">
        <v>33</v>
      </c>
      <c r="I49" s="23" t="s">
        <v>33</v>
      </c>
      <c r="J49" s="23" t="s">
        <v>40</v>
      </c>
      <c r="K49" s="34" t="s">
        <v>40</v>
      </c>
      <c r="L49" s="46" t="s">
        <v>40</v>
      </c>
      <c r="M49" s="34" t="s">
        <v>40</v>
      </c>
      <c r="O49" s="16"/>
      <c r="P49" s="18"/>
      <c r="Q49" s="26"/>
      <c r="R49" s="26"/>
      <c r="S49" s="23" t="s">
        <v>32</v>
      </c>
      <c r="T49" s="23" t="s">
        <v>32</v>
      </c>
      <c r="U49" s="23" t="s">
        <v>33</v>
      </c>
      <c r="V49" s="23" t="s">
        <v>33</v>
      </c>
      <c r="W49" s="23" t="s">
        <v>40</v>
      </c>
      <c r="X49" s="34" t="s">
        <v>40</v>
      </c>
      <c r="Y49" s="46" t="s">
        <v>40</v>
      </c>
      <c r="Z49" s="34" t="s">
        <v>40</v>
      </c>
      <c r="AB49" s="16"/>
      <c r="AC49" s="18"/>
      <c r="AD49" s="26"/>
      <c r="AE49" s="26"/>
      <c r="AF49" s="23" t="s">
        <v>32</v>
      </c>
      <c r="AG49" s="23" t="s">
        <v>32</v>
      </c>
      <c r="AH49" s="23" t="s">
        <v>33</v>
      </c>
      <c r="AI49" s="23" t="s">
        <v>33</v>
      </c>
      <c r="AJ49" s="23" t="s">
        <v>40</v>
      </c>
      <c r="AK49" s="34" t="s">
        <v>40</v>
      </c>
      <c r="AL49" s="46" t="s">
        <v>40</v>
      </c>
      <c r="AM49" s="34" t="s">
        <v>40</v>
      </c>
      <c r="AY49" s="174"/>
      <c r="AZ49" s="174"/>
      <c r="BL49" s="174"/>
      <c r="BM49" s="17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85</v>
      </c>
      <c r="G50" s="23" t="s">
        <v>86</v>
      </c>
      <c r="H50" s="23" t="s">
        <v>85</v>
      </c>
      <c r="I50" s="23" t="s">
        <v>86</v>
      </c>
      <c r="J50" s="23" t="s">
        <v>35</v>
      </c>
      <c r="K50" s="34" t="s">
        <v>36</v>
      </c>
      <c r="L50" s="46" t="s">
        <v>41</v>
      </c>
      <c r="M50" s="34" t="s">
        <v>42</v>
      </c>
      <c r="O50" s="16"/>
      <c r="P50" s="18"/>
      <c r="Q50" s="23" t="s">
        <v>6</v>
      </c>
      <c r="R50" s="23" t="s">
        <v>4</v>
      </c>
      <c r="S50" s="23" t="s">
        <v>85</v>
      </c>
      <c r="T50" s="23" t="s">
        <v>86</v>
      </c>
      <c r="U50" s="23" t="s">
        <v>85</v>
      </c>
      <c r="V50" s="23" t="s">
        <v>86</v>
      </c>
      <c r="W50" s="23" t="s">
        <v>35</v>
      </c>
      <c r="X50" s="34" t="s">
        <v>36</v>
      </c>
      <c r="Y50" s="46" t="s">
        <v>41</v>
      </c>
      <c r="Z50" s="34" t="s">
        <v>42</v>
      </c>
      <c r="AB50" s="16"/>
      <c r="AC50" s="18"/>
      <c r="AD50" s="23" t="s">
        <v>6</v>
      </c>
      <c r="AE50" s="23" t="s">
        <v>4</v>
      </c>
      <c r="AF50" s="23" t="s">
        <v>85</v>
      </c>
      <c r="AG50" s="23" t="s">
        <v>86</v>
      </c>
      <c r="AH50" s="23" t="s">
        <v>85</v>
      </c>
      <c r="AI50" s="23" t="s">
        <v>86</v>
      </c>
      <c r="AJ50" s="23" t="s">
        <v>35</v>
      </c>
      <c r="AK50" s="34" t="s">
        <v>36</v>
      </c>
      <c r="AL50" s="46" t="s">
        <v>41</v>
      </c>
      <c r="AM50" s="34" t="s">
        <v>42</v>
      </c>
      <c r="AY50" s="174"/>
      <c r="AZ50" s="174"/>
      <c r="BL50" s="174"/>
      <c r="BM50" s="17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37</v>
      </c>
      <c r="G51" s="10" t="s">
        <v>37</v>
      </c>
      <c r="H51" s="10" t="s">
        <v>38</v>
      </c>
      <c r="I51" s="10" t="s">
        <v>38</v>
      </c>
      <c r="J51" s="9" t="s">
        <v>39</v>
      </c>
      <c r="K51" s="35" t="s">
        <v>39</v>
      </c>
      <c r="L51" s="47" t="s">
        <v>37</v>
      </c>
      <c r="M51" s="48" t="s">
        <v>43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37</v>
      </c>
      <c r="T51" s="10" t="s">
        <v>37</v>
      </c>
      <c r="U51" s="10" t="s">
        <v>38</v>
      </c>
      <c r="V51" s="10" t="s">
        <v>38</v>
      </c>
      <c r="W51" s="9" t="s">
        <v>39</v>
      </c>
      <c r="X51" s="35" t="s">
        <v>39</v>
      </c>
      <c r="Y51" s="47" t="s">
        <v>37</v>
      </c>
      <c r="Z51" s="48" t="s">
        <v>43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37</v>
      </c>
      <c r="AG51" s="10" t="s">
        <v>37</v>
      </c>
      <c r="AH51" s="10" t="s">
        <v>38</v>
      </c>
      <c r="AI51" s="10" t="s">
        <v>38</v>
      </c>
      <c r="AJ51" s="9" t="s">
        <v>39</v>
      </c>
      <c r="AK51" s="35" t="s">
        <v>39</v>
      </c>
      <c r="AL51" s="47" t="s">
        <v>37</v>
      </c>
      <c r="AM51" s="48" t="s">
        <v>43</v>
      </c>
      <c r="AY51" s="175"/>
      <c r="AZ51" s="175"/>
      <c r="BL51" s="175"/>
      <c r="BM51" s="175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19"/>
      <c r="AZ52" s="14"/>
      <c r="BL52" s="19"/>
      <c r="BM52" s="14"/>
    </row>
    <row r="53" spans="2:65" x14ac:dyDescent="0.2">
      <c r="B53" s="16">
        <v>1</v>
      </c>
      <c r="C53" s="17" t="s">
        <v>22</v>
      </c>
      <c r="D53" s="18">
        <v>1455</v>
      </c>
      <c r="E53" s="18">
        <v>417</v>
      </c>
      <c r="F53" s="30">
        <v>28.449143995012747</v>
      </c>
      <c r="G53" s="30">
        <v>20.333216585455894</v>
      </c>
      <c r="H53" s="30">
        <v>255.35344391191117</v>
      </c>
      <c r="I53" s="30">
        <v>1284.7502814714614</v>
      </c>
      <c r="J53" s="32">
        <f>(G53-F53)/F53</f>
        <v>-0.28527843969504352</v>
      </c>
      <c r="K53" s="36">
        <f t="shared" ref="K53:K56" si="28">(I53-H53)/H53</f>
        <v>4.0312627932077527</v>
      </c>
      <c r="L53" s="49">
        <f>kWh_in_MMBtu*(I53-H53)*Elec_source_E+(G53-F53)*Gas_source_E</f>
        <v>1.7963508832736732</v>
      </c>
      <c r="M53" s="50">
        <f>(I53-H53)*Elec_emissions/1000+(G53-F53)*Gas_emissions</f>
        <v>218.67349382430984</v>
      </c>
      <c r="O53" s="16">
        <v>1</v>
      </c>
      <c r="P53" s="17" t="s">
        <v>22</v>
      </c>
      <c r="Q53" s="18">
        <v>794</v>
      </c>
      <c r="R53" s="18">
        <v>98</v>
      </c>
      <c r="S53" s="30">
        <v>39.223573669034963</v>
      </c>
      <c r="T53" s="30">
        <v>28.639191119478905</v>
      </c>
      <c r="U53" s="30">
        <v>276.11817618039504</v>
      </c>
      <c r="V53" s="30">
        <v>1340.9171803967163</v>
      </c>
      <c r="W53" s="32">
        <f>(T53-S53)/S53</f>
        <v>-0.26984748097830502</v>
      </c>
      <c r="X53" s="36">
        <f t="shared" ref="X53:X56" si="29">(V53-U53)/U53</f>
        <v>3.8563162300502118</v>
      </c>
      <c r="Y53" s="49">
        <f>kWh_in_MMBtu*(V53-U53)*Elec_source_E+(T53-S53)*Gas_source_E</f>
        <v>-0.52824985804866742</v>
      </c>
      <c r="Z53" s="50">
        <f>(V53-U53)*Elec_emissions/1000+(T53-S53)*Gas_emissions</f>
        <v>-95.638880402477298</v>
      </c>
      <c r="AB53" s="16">
        <v>1</v>
      </c>
      <c r="AC53" s="17" t="s">
        <v>22</v>
      </c>
      <c r="AD53" s="18">
        <v>661</v>
      </c>
      <c r="AE53" s="18">
        <v>319</v>
      </c>
      <c r="AF53" s="30">
        <v>25.139131117099986</v>
      </c>
      <c r="AG53" s="30">
        <v>17.781537888483335</v>
      </c>
      <c r="AH53" s="30">
        <v>248.97430986077813</v>
      </c>
      <c r="AI53" s="30">
        <v>869.92587216739048</v>
      </c>
      <c r="AJ53" s="32">
        <f>(AG53-AF53)/AF53</f>
        <v>-0.29267492159312991</v>
      </c>
      <c r="AK53" s="36">
        <f t="shared" ref="AK53:AK56" si="30">(AI53-AH53)/AH53</f>
        <v>2.494038692802631</v>
      </c>
      <c r="AL53" s="49">
        <f>kWh_in_MMBtu*(AI53-AH53)*Elec_source_E+(AG53-AF53)*Gas_source_E</f>
        <v>-1.5998924178512315</v>
      </c>
      <c r="AM53" s="50">
        <f>(AI53-AH53)*Elec_emissions/1000+(AG53-AF53)*Gas_emissions</f>
        <v>-229.99323205935957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504</v>
      </c>
      <c r="F54" s="30">
        <v>28.64017163775161</v>
      </c>
      <c r="G54" s="31">
        <v>21.013070824279122</v>
      </c>
      <c r="H54" s="31">
        <v>256.90802229722203</v>
      </c>
      <c r="I54" s="30">
        <v>1226.4284447644716</v>
      </c>
      <c r="J54" s="37">
        <f t="shared" ref="J54:J56" si="31">(G54-F54)/F54</f>
        <v>-0.26630778997912641</v>
      </c>
      <c r="K54" s="38">
        <f t="shared" si="28"/>
        <v>3.7738036118840692</v>
      </c>
      <c r="L54" s="49">
        <f>kWh_in_MMBtu*(I54-H54)*Elec_source_E+(G54-F54)*Gas_source_E</f>
        <v>1.7101225386967123</v>
      </c>
      <c r="M54" s="50">
        <f>(I54-H54)*Elec_emissions/1000+(G54-F54)*Gas_emissions</f>
        <v>208.41648779113029</v>
      </c>
      <c r="O54" s="16">
        <v>2</v>
      </c>
      <c r="P54" s="17" t="s">
        <v>23</v>
      </c>
      <c r="Q54" s="18">
        <v>794</v>
      </c>
      <c r="R54" s="18">
        <v>144</v>
      </c>
      <c r="S54" s="30">
        <v>38.35603689022696</v>
      </c>
      <c r="T54" s="31">
        <v>30.557784588580407</v>
      </c>
      <c r="U54" s="31">
        <v>279.11097630090984</v>
      </c>
      <c r="V54" s="30">
        <v>1006.0641593534606</v>
      </c>
      <c r="W54" s="37">
        <f t="shared" ref="W54:W56" si="32">(T54-S54)/S54</f>
        <v>-0.20331225366074074</v>
      </c>
      <c r="X54" s="38">
        <f t="shared" si="29"/>
        <v>2.6045309743348168</v>
      </c>
      <c r="Y54" s="49">
        <f>kWh_in_MMBtu*(V54-U54)*Elec_source_E+(T54-S54)*Gas_source_E</f>
        <v>-0.98428292571132392</v>
      </c>
      <c r="Z54" s="50">
        <f>(V54-U54)*Elec_emissions/1000+(T54-S54)*Gas_emissions</f>
        <v>-149.39949310377528</v>
      </c>
      <c r="AB54" s="16">
        <v>2</v>
      </c>
      <c r="AC54" s="17" t="s">
        <v>23</v>
      </c>
      <c r="AD54" s="18">
        <v>661</v>
      </c>
      <c r="AE54" s="18">
        <v>360</v>
      </c>
      <c r="AF54" s="30">
        <v>24.753825536761457</v>
      </c>
      <c r="AG54" s="31">
        <v>17.195185318558622</v>
      </c>
      <c r="AH54" s="31">
        <v>248.02684069574707</v>
      </c>
      <c r="AI54" s="30">
        <v>885.38838826592064</v>
      </c>
      <c r="AJ54" s="37">
        <f t="shared" ref="AJ54:AJ56" si="33">(AG54-AF54)/AF54</f>
        <v>-0.30535240732700636</v>
      </c>
      <c r="AK54" s="38">
        <f t="shared" si="30"/>
        <v>2.569728122094741</v>
      </c>
      <c r="AL54" s="49">
        <f>kWh_in_MMBtu*(AI54-AH54)*Elec_source_E+(AG54-AF54)*Gas_source_E</f>
        <v>-1.649374340135032</v>
      </c>
      <c r="AM54" s="50">
        <f>(AI54-AH54)*Elec_emissions/1000+(AG54-AF54)*Gas_emissions</f>
        <v>-237.04248573808081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828</v>
      </c>
      <c r="F55" s="30">
        <v>32.01624116082295</v>
      </c>
      <c r="G55" s="31">
        <v>24.936275164390004</v>
      </c>
      <c r="H55" s="31">
        <v>276.54331982207424</v>
      </c>
      <c r="I55" s="30">
        <v>1237.7357623543901</v>
      </c>
      <c r="J55" s="37">
        <f t="shared" si="31"/>
        <v>-0.22113670249012335</v>
      </c>
      <c r="K55" s="38">
        <f t="shared" si="28"/>
        <v>3.4757391469471743</v>
      </c>
      <c r="L55" s="49">
        <f>kWh_in_MMBtu*(I55-H55)*Elec_source_E+(G55-F55)*Gas_source_E</f>
        <v>2.2203983019006026</v>
      </c>
      <c r="M55" s="50">
        <f>(I55-H55)*Elec_emissions/1000+(G55-F55)*Gas_emissions</f>
        <v>277.42431421317497</v>
      </c>
      <c r="O55" s="16">
        <v>3</v>
      </c>
      <c r="P55" s="17" t="s">
        <v>24</v>
      </c>
      <c r="Q55" s="18">
        <v>794</v>
      </c>
      <c r="R55" s="18">
        <v>298</v>
      </c>
      <c r="S55" s="30">
        <v>40.078831726234206</v>
      </c>
      <c r="T55" s="31">
        <v>34.81408760305456</v>
      </c>
      <c r="U55" s="31">
        <v>294.63021910480006</v>
      </c>
      <c r="V55" s="30">
        <v>726.65143206647224</v>
      </c>
      <c r="W55" s="37">
        <f t="shared" si="32"/>
        <v>-0.13135972024188342</v>
      </c>
      <c r="X55" s="38">
        <f t="shared" si="29"/>
        <v>1.4663167080224113</v>
      </c>
      <c r="Y55" s="49">
        <f>kWh_in_MMBtu*(V55-U55)*Elec_source_E+(T55-S55)*Gas_source_E</f>
        <v>-1.2719970036328432</v>
      </c>
      <c r="Z55" s="50">
        <f>(V55-U55)*Elec_emissions/1000+(T55-S55)*Gas_emissions</f>
        <v>-181.44349465177072</v>
      </c>
      <c r="AB55" s="16">
        <v>3</v>
      </c>
      <c r="AC55" s="17" t="s">
        <v>24</v>
      </c>
      <c r="AD55" s="18">
        <v>661</v>
      </c>
      <c r="AE55" s="18">
        <v>530</v>
      </c>
      <c r="AF55" s="30">
        <v>27.482935522157764</v>
      </c>
      <c r="AG55" s="31">
        <v>19.382335340386167</v>
      </c>
      <c r="AH55" s="31">
        <v>266.37370475367396</v>
      </c>
      <c r="AI55" s="30">
        <v>1004.0915700823965</v>
      </c>
      <c r="AJ55" s="37">
        <f t="shared" si="33"/>
        <v>-0.2947501796247563</v>
      </c>
      <c r="AK55" s="38">
        <f t="shared" si="30"/>
        <v>2.7694845705994844</v>
      </c>
      <c r="AL55" s="49">
        <f>kWh_in_MMBtu*(AI55-AH55)*Elec_source_E+(AG55-AF55)*Gas_source_E</f>
        <v>-1.2025483880127172</v>
      </c>
      <c r="AM55" s="50">
        <f>(AI55-AH55)*Elec_emissions/1000+(AG55-AF55)*Gas_emissions</f>
        <v>-179.08194620861457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1326</v>
      </c>
      <c r="F56" s="39">
        <v>41.871533781852904</v>
      </c>
      <c r="G56" s="40">
        <v>35.820619490160304</v>
      </c>
      <c r="H56" s="40">
        <v>305.03052338864109</v>
      </c>
      <c r="I56" s="39">
        <v>1168.6439914577038</v>
      </c>
      <c r="J56" s="41">
        <f t="shared" si="31"/>
        <v>-0.14451140775538207</v>
      </c>
      <c r="K56" s="42">
        <f t="shared" si="28"/>
        <v>2.8312362267061646</v>
      </c>
      <c r="L56" s="51">
        <f>kWh_in_MMBtu*(I56-H56)*Elec_source_E+(G56-F56)*Gas_source_E</f>
        <v>2.3332167006346962</v>
      </c>
      <c r="M56" s="52">
        <f>(I56-H56)*Elec_emissions/1000+(G56-F56)*Gas_emissions</f>
        <v>294.87510923110051</v>
      </c>
      <c r="O56" s="19">
        <v>4</v>
      </c>
      <c r="P56" s="14" t="s">
        <v>25</v>
      </c>
      <c r="Q56" s="13">
        <v>794</v>
      </c>
      <c r="R56" s="13">
        <v>730</v>
      </c>
      <c r="S56" s="39">
        <v>53.224878720353544</v>
      </c>
      <c r="T56" s="40">
        <v>49.090522772143125</v>
      </c>
      <c r="U56" s="40">
        <v>335.06318892049404</v>
      </c>
      <c r="V56" s="39">
        <v>585.10003510356034</v>
      </c>
      <c r="W56" s="41">
        <f t="shared" si="32"/>
        <v>-7.7677132341297653E-2</v>
      </c>
      <c r="X56" s="42">
        <f t="shared" si="29"/>
        <v>0.74623788721355677</v>
      </c>
      <c r="Y56" s="51">
        <f>kWh_in_MMBtu*(V56-U56)*Elec_source_E+(T56-S56)*Gas_source_E</f>
        <v>-1.9213709888140418</v>
      </c>
      <c r="Z56" s="52">
        <f>(V56-U56)*Elec_emissions/1000+(T56-S56)*Gas_emissions</f>
        <v>-264.84979353147452</v>
      </c>
      <c r="AB56" s="19">
        <v>4</v>
      </c>
      <c r="AC56" s="14" t="s">
        <v>25</v>
      </c>
      <c r="AD56" s="13">
        <v>661</v>
      </c>
      <c r="AE56" s="13">
        <v>596</v>
      </c>
      <c r="AF56" s="39">
        <v>27.965591155837032</v>
      </c>
      <c r="AG56" s="40">
        <v>19.567214463570483</v>
      </c>
      <c r="AH56" s="40">
        <v>268.24554714996196</v>
      </c>
      <c r="AI56" s="39">
        <v>1031.8936875759941</v>
      </c>
      <c r="AJ56" s="41">
        <f t="shared" si="33"/>
        <v>-0.30031107318514966</v>
      </c>
      <c r="AK56" s="42">
        <f t="shared" si="30"/>
        <v>2.8468250397428467</v>
      </c>
      <c r="AL56" s="51">
        <f>kWh_in_MMBtu*(AI56-AH56)*Elec_source_E+(AG56-AF56)*Gas_source_E</f>
        <v>-1.2590372659744959</v>
      </c>
      <c r="AM56" s="52">
        <f>(AI56-AH56)*Elec_emissions/1000+(AG56-AF56)*Gas_emissions</f>
        <v>-187.29431398292218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tr">
        <f>$H$2</f>
        <v>Scenario Int-11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tr">
        <f>$H$2</f>
        <v>Scenario Int-11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tr">
        <f>$H$2</f>
        <v>Scenario Int-11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4" t="s">
        <v>34</v>
      </c>
      <c r="G63" s="214"/>
      <c r="H63" s="214"/>
      <c r="I63" s="214"/>
      <c r="J63" s="28"/>
      <c r="K63" s="29"/>
      <c r="L63" s="45"/>
      <c r="M63" s="29"/>
      <c r="O63" s="27"/>
      <c r="P63" s="28"/>
      <c r="Q63" s="28"/>
      <c r="R63" s="28"/>
      <c r="S63" s="214" t="s">
        <v>34</v>
      </c>
      <c r="T63" s="214"/>
      <c r="U63" s="214"/>
      <c r="V63" s="214"/>
      <c r="W63" s="28"/>
      <c r="X63" s="29"/>
      <c r="Y63" s="45"/>
      <c r="Z63" s="29"/>
      <c r="AB63" s="27"/>
      <c r="AC63" s="28"/>
      <c r="AD63" s="28"/>
      <c r="AE63" s="28"/>
      <c r="AF63" s="214" t="s">
        <v>34</v>
      </c>
      <c r="AG63" s="214"/>
      <c r="AH63" s="214"/>
      <c r="AI63" s="214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32</v>
      </c>
      <c r="G64" s="23" t="s">
        <v>32</v>
      </c>
      <c r="H64" s="23" t="s">
        <v>33</v>
      </c>
      <c r="I64" s="23" t="s">
        <v>33</v>
      </c>
      <c r="J64" s="23" t="s">
        <v>40</v>
      </c>
      <c r="K64" s="34" t="s">
        <v>40</v>
      </c>
      <c r="L64" s="46" t="s">
        <v>40</v>
      </c>
      <c r="M64" s="34" t="s">
        <v>40</v>
      </c>
      <c r="O64" s="16"/>
      <c r="P64" s="18"/>
      <c r="Q64" s="26"/>
      <c r="R64" s="26"/>
      <c r="S64" s="23" t="s">
        <v>32</v>
      </c>
      <c r="T64" s="23" t="s">
        <v>32</v>
      </c>
      <c r="U64" s="23" t="s">
        <v>33</v>
      </c>
      <c r="V64" s="23" t="s">
        <v>33</v>
      </c>
      <c r="W64" s="23" t="s">
        <v>40</v>
      </c>
      <c r="X64" s="34" t="s">
        <v>40</v>
      </c>
      <c r="Y64" s="46" t="s">
        <v>40</v>
      </c>
      <c r="Z64" s="34" t="s">
        <v>40</v>
      </c>
      <c r="AB64" s="16"/>
      <c r="AC64" s="18"/>
      <c r="AD64" s="26"/>
      <c r="AE64" s="26"/>
      <c r="AF64" s="23" t="s">
        <v>32</v>
      </c>
      <c r="AG64" s="23" t="s">
        <v>32</v>
      </c>
      <c r="AH64" s="23" t="s">
        <v>33</v>
      </c>
      <c r="AI64" s="23" t="s">
        <v>33</v>
      </c>
      <c r="AJ64" s="23" t="s">
        <v>40</v>
      </c>
      <c r="AK64" s="34" t="s">
        <v>40</v>
      </c>
      <c r="AL64" s="46" t="s">
        <v>40</v>
      </c>
      <c r="AM64" s="34" t="s">
        <v>40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85</v>
      </c>
      <c r="G65" s="23" t="s">
        <v>86</v>
      </c>
      <c r="H65" s="23" t="s">
        <v>85</v>
      </c>
      <c r="I65" s="23" t="s">
        <v>86</v>
      </c>
      <c r="J65" s="23" t="s">
        <v>35</v>
      </c>
      <c r="K65" s="34" t="s">
        <v>36</v>
      </c>
      <c r="L65" s="46" t="s">
        <v>41</v>
      </c>
      <c r="M65" s="34" t="s">
        <v>42</v>
      </c>
      <c r="O65" s="16"/>
      <c r="P65" s="18"/>
      <c r="Q65" s="23" t="s">
        <v>6</v>
      </c>
      <c r="R65" s="23" t="s">
        <v>4</v>
      </c>
      <c r="S65" s="23" t="s">
        <v>85</v>
      </c>
      <c r="T65" s="23" t="s">
        <v>86</v>
      </c>
      <c r="U65" s="23" t="s">
        <v>85</v>
      </c>
      <c r="V65" s="23" t="s">
        <v>86</v>
      </c>
      <c r="W65" s="23" t="s">
        <v>35</v>
      </c>
      <c r="X65" s="34" t="s">
        <v>36</v>
      </c>
      <c r="Y65" s="46" t="s">
        <v>41</v>
      </c>
      <c r="Z65" s="34" t="s">
        <v>42</v>
      </c>
      <c r="AB65" s="16"/>
      <c r="AC65" s="18"/>
      <c r="AD65" s="23" t="s">
        <v>6</v>
      </c>
      <c r="AE65" s="23" t="s">
        <v>4</v>
      </c>
      <c r="AF65" s="23" t="s">
        <v>85</v>
      </c>
      <c r="AG65" s="23" t="s">
        <v>86</v>
      </c>
      <c r="AH65" s="23" t="s">
        <v>85</v>
      </c>
      <c r="AI65" s="23" t="s">
        <v>86</v>
      </c>
      <c r="AJ65" s="23" t="s">
        <v>35</v>
      </c>
      <c r="AK65" s="34" t="s">
        <v>36</v>
      </c>
      <c r="AL65" s="46" t="s">
        <v>41</v>
      </c>
      <c r="AM65" s="34" t="s">
        <v>42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37</v>
      </c>
      <c r="G66" s="10" t="s">
        <v>37</v>
      </c>
      <c r="H66" s="10" t="s">
        <v>38</v>
      </c>
      <c r="I66" s="10" t="s">
        <v>38</v>
      </c>
      <c r="J66" s="9" t="s">
        <v>39</v>
      </c>
      <c r="K66" s="35" t="s">
        <v>39</v>
      </c>
      <c r="L66" s="47" t="s">
        <v>37</v>
      </c>
      <c r="M66" s="48" t="s">
        <v>43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37</v>
      </c>
      <c r="T66" s="10" t="s">
        <v>37</v>
      </c>
      <c r="U66" s="10" t="s">
        <v>38</v>
      </c>
      <c r="V66" s="10" t="s">
        <v>38</v>
      </c>
      <c r="W66" s="9" t="s">
        <v>39</v>
      </c>
      <c r="X66" s="35" t="s">
        <v>39</v>
      </c>
      <c r="Y66" s="47" t="s">
        <v>37</v>
      </c>
      <c r="Z66" s="48" t="s">
        <v>43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37</v>
      </c>
      <c r="AG66" s="10" t="s">
        <v>37</v>
      </c>
      <c r="AH66" s="10" t="s">
        <v>38</v>
      </c>
      <c r="AI66" s="10" t="s">
        <v>38</v>
      </c>
      <c r="AJ66" s="9" t="s">
        <v>39</v>
      </c>
      <c r="AK66" s="35" t="s">
        <v>39</v>
      </c>
      <c r="AL66" s="47" t="s">
        <v>37</v>
      </c>
      <c r="AM66" s="48" t="s">
        <v>43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305</v>
      </c>
      <c r="F68" s="30">
        <v>26.863589539029231</v>
      </c>
      <c r="G68" s="30">
        <v>18.140663001650747</v>
      </c>
      <c r="H68" s="30">
        <v>233.23533161874482</v>
      </c>
      <c r="I68" s="30">
        <v>581</v>
      </c>
      <c r="J68" s="32">
        <f>(G68-F68)/F68</f>
        <v>-0.32471187533241713</v>
      </c>
      <c r="K68" s="36">
        <f t="shared" ref="K68:K71" si="34">(I68-H68)/H68</f>
        <v>1.491046257733045</v>
      </c>
      <c r="L68" s="49">
        <f>kWh_in_MMBtu*(I68-H68)*Elec_source_E+(G68-F68)*Gas_source_E</f>
        <v>-5.9125260669641868</v>
      </c>
      <c r="M68" s="50">
        <f>(I68-H68)*Elec_emissions/1000+(G68-F68)*Gas_emissions</f>
        <v>-805.34573477658387</v>
      </c>
      <c r="O68" s="16">
        <v>1</v>
      </c>
      <c r="P68" s="17" t="s">
        <v>22</v>
      </c>
      <c r="Q68" s="18">
        <v>441</v>
      </c>
      <c r="R68" s="18">
        <v>59</v>
      </c>
      <c r="S68" s="30">
        <v>38.537560923463097</v>
      </c>
      <c r="T68" s="30">
        <v>29.189940313745801</v>
      </c>
      <c r="U68" s="30">
        <v>259.60367711851575</v>
      </c>
      <c r="V68" s="30">
        <v>1065.5163151583836</v>
      </c>
      <c r="W68" s="32">
        <f>(T68-S68)/S68</f>
        <v>-0.24255869820827497</v>
      </c>
      <c r="X68" s="36">
        <f t="shared" ref="X68:X71" si="35">(V68-U68)/U68</f>
        <v>3.1043960816932037</v>
      </c>
      <c r="Y68" s="49">
        <f>kWh_in_MMBtu*(V68-U68)*Elec_source_E+(T68-S68)*Gas_source_E</f>
        <v>-1.856749615844949</v>
      </c>
      <c r="Z68" s="50">
        <f>(V68-U68)*Elec_emissions/1000+(T68-S68)*Gas_emissions</f>
        <v>-268.87163782056768</v>
      </c>
      <c r="AB68" s="16">
        <v>1</v>
      </c>
      <c r="AC68" s="17" t="s">
        <v>22</v>
      </c>
      <c r="AD68" s="18">
        <v>374</v>
      </c>
      <c r="AE68" s="18">
        <v>246</v>
      </c>
      <c r="AF68" s="30">
        <v>24.06373461349429</v>
      </c>
      <c r="AG68" s="30">
        <v>15.490633077205183</v>
      </c>
      <c r="AH68" s="30">
        <v>226.91121623465358</v>
      </c>
      <c r="AI68" s="30">
        <v>1127.167487903263</v>
      </c>
      <c r="AJ68" s="32">
        <f>(AG68-AF68)/AF68</f>
        <v>-0.35626645963264336</v>
      </c>
      <c r="AK68" s="36">
        <f>(AH68-AG68)/AG68</f>
        <v>13.648285522207518</v>
      </c>
      <c r="AL68" s="49">
        <f>kWh_in_MMBtu*(AI68-AH68)*Elec_source_E+(AG68-AF68)*Gas_source_E</f>
        <v>-3.7125357076799759E-2</v>
      </c>
      <c r="AM68" s="50">
        <f>(AI68-AH68)*Elec_emissions/1000+(AG68-AF68)*Gas_emissions</f>
        <v>-25.634474868167672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346</v>
      </c>
      <c r="F69" s="30">
        <v>27.401803878145493</v>
      </c>
      <c r="G69" s="31">
        <v>18.47498096712998</v>
      </c>
      <c r="H69" s="31">
        <v>236.4824275273098</v>
      </c>
      <c r="I69" s="30">
        <v>753</v>
      </c>
      <c r="J69" s="37">
        <f t="shared" ref="J69:J71" si="36">(G69-F69)/F69</f>
        <v>-0.3257750092188334</v>
      </c>
      <c r="K69" s="38">
        <f t="shared" si="34"/>
        <v>2.184168937512454</v>
      </c>
      <c r="L69" s="49">
        <f>kWh_in_MMBtu*(I69-H69)*Elec_source_E+(G69-F69)*Gas_source_E</f>
        <v>-4.3900732557039062</v>
      </c>
      <c r="M69" s="50">
        <f>(I69-H69)*Elec_emissions/1000+(G69-F69)*Gas_emissions</f>
        <v>-603.89076903023317</v>
      </c>
      <c r="O69" s="16">
        <v>2</v>
      </c>
      <c r="P69" s="17" t="s">
        <v>23</v>
      </c>
      <c r="Q69" s="18">
        <v>441</v>
      </c>
      <c r="R69" s="18">
        <v>84</v>
      </c>
      <c r="S69" s="30">
        <v>38.617261001998898</v>
      </c>
      <c r="T69" s="31">
        <v>30.965270585478862</v>
      </c>
      <c r="U69" s="31">
        <v>266.03331154470516</v>
      </c>
      <c r="V69" s="30">
        <v>899.74049214191234</v>
      </c>
      <c r="W69" s="37">
        <f t="shared" ref="W69:W71" si="37">(T69-S69)/S69</f>
        <v>-0.19814948595458273</v>
      </c>
      <c r="X69" s="38">
        <f t="shared" si="35"/>
        <v>2.3820595132151969</v>
      </c>
      <c r="Y69" s="49">
        <f>kWh_in_MMBtu*(V69-U69)*Elec_source_E+(T69-S69)*Gas_source_E</f>
        <v>-1.7889077678218879</v>
      </c>
      <c r="Z69" s="50">
        <f>(V69-U69)*Elec_emissions/1000+(T69-S69)*Gas_emissions</f>
        <v>-255.77656375743538</v>
      </c>
      <c r="AB69" s="16">
        <v>2</v>
      </c>
      <c r="AC69" s="17" t="s">
        <v>23</v>
      </c>
      <c r="AD69" s="18">
        <v>374</v>
      </c>
      <c r="AE69" s="18">
        <v>262</v>
      </c>
      <c r="AF69" s="30">
        <v>23.80600846439097</v>
      </c>
      <c r="AG69" s="31">
        <v>14.470460631476113</v>
      </c>
      <c r="AH69" s="31">
        <v>227.00809830035877</v>
      </c>
      <c r="AI69" s="30">
        <v>1224.1342536837578</v>
      </c>
      <c r="AJ69" s="37">
        <f t="shared" ref="AJ69:AK71" si="38">(AG69-AF69)/AF69</f>
        <v>-0.39215090790541263</v>
      </c>
      <c r="AK69" s="38">
        <f t="shared" si="38"/>
        <v>14.687689844963973</v>
      </c>
      <c r="AL69" s="49">
        <f>kWh_in_MMBtu*(AI69-AH69)*Elec_source_E+(AG69-AF69)*Gas_source_E</f>
        <v>0.13332500280743531</v>
      </c>
      <c r="AM69" s="50">
        <f>(AI69-AH69)*Elec_emissions/1000+(AG69-AF69)*Gas_emissions</f>
        <v>-4.8667219456906423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519</v>
      </c>
      <c r="F70" s="30">
        <v>31.054711913469998</v>
      </c>
      <c r="G70" s="31">
        <v>21.912038225459828</v>
      </c>
      <c r="H70" s="31">
        <v>255.6298926268507</v>
      </c>
      <c r="I70" s="30">
        <v>1120</v>
      </c>
      <c r="J70" s="37">
        <f t="shared" si="36"/>
        <v>-0.2944053615272641</v>
      </c>
      <c r="K70" s="38">
        <f t="shared" si="34"/>
        <v>3.3813342347832998</v>
      </c>
      <c r="L70" s="49">
        <f>kWh_in_MMBtu*(I70-H70)*Elec_source_E+(G70-F70)*Gas_source_E</f>
        <v>-1.0289783108692685</v>
      </c>
      <c r="M70" s="50">
        <f>(I70-H70)*Elec_emissions/1000+(G70-F70)*Gas_emissions</f>
        <v>-158.57586688595802</v>
      </c>
      <c r="O70" s="16">
        <v>3</v>
      </c>
      <c r="P70" s="17" t="s">
        <v>24</v>
      </c>
      <c r="Q70" s="18">
        <v>441</v>
      </c>
      <c r="R70" s="18">
        <v>189</v>
      </c>
      <c r="S70" s="30">
        <v>39.818572433016207</v>
      </c>
      <c r="T70" s="31">
        <v>33.476055428067632</v>
      </c>
      <c r="U70" s="31">
        <v>280.11257332732384</v>
      </c>
      <c r="V70" s="30">
        <v>867.75146133335602</v>
      </c>
      <c r="W70" s="37">
        <f t="shared" si="37"/>
        <v>-0.15928539416168461</v>
      </c>
      <c r="X70" s="38">
        <f t="shared" si="35"/>
        <v>2.0978668719713283</v>
      </c>
      <c r="Y70" s="49">
        <f>kWh_in_MMBtu*(V70-U70)*Elec_source_E+(T70-S70)*Gas_source_E</f>
        <v>-0.83787188477161312</v>
      </c>
      <c r="Z70" s="50">
        <f>(V70-U70)*Elec_emissions/1000+(T70-S70)*Gas_emissions</f>
        <v>-126.46202871596802</v>
      </c>
      <c r="AB70" s="16">
        <v>3</v>
      </c>
      <c r="AC70" s="17" t="s">
        <v>24</v>
      </c>
      <c r="AD70" s="18">
        <v>374</v>
      </c>
      <c r="AE70" s="18">
        <v>330</v>
      </c>
      <c r="AF70" s="30">
        <v>26.035409979548042</v>
      </c>
      <c r="AG70" s="31">
        <v>15.289010191238974</v>
      </c>
      <c r="AH70" s="31">
        <v>241.6079936802158</v>
      </c>
      <c r="AI70" s="30">
        <v>1429.862151246298</v>
      </c>
      <c r="AJ70" s="37">
        <f t="shared" si="38"/>
        <v>-0.41276092048294372</v>
      </c>
      <c r="AK70" s="38">
        <f t="shared" si="38"/>
        <v>14.802723044730774</v>
      </c>
      <c r="AL70" s="49">
        <f>kWh_in_MMBtu*(AI70-AH70)*Elec_source_E+(AG70-AF70)*Gas_source_E</f>
        <v>0.57152754057163691</v>
      </c>
      <c r="AM70" s="50">
        <f>(AI70-AH70)*Elec_emissions/1000+(AG70-AF70)*Gas_emissions</f>
        <v>49.850982804692194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761</v>
      </c>
      <c r="F71" s="39">
        <v>42.424525359549214</v>
      </c>
      <c r="G71" s="40">
        <v>34.0468082563279</v>
      </c>
      <c r="H71" s="40">
        <v>292.70456252486258</v>
      </c>
      <c r="I71" s="39">
        <v>1409</v>
      </c>
      <c r="J71" s="41">
        <f t="shared" si="36"/>
        <v>-0.19747344330242692</v>
      </c>
      <c r="K71" s="42">
        <f t="shared" si="34"/>
        <v>3.8137274931623875</v>
      </c>
      <c r="L71" s="51">
        <f>kWh_in_MMBtu*(I71-H71)*Elec_source_E+(G71-F71)*Gas_source_E</f>
        <v>2.4094259889888061</v>
      </c>
      <c r="M71" s="52">
        <f>(I71-H71)*Elec_emissions/1000+(G71-F71)*Gas_emissions</f>
        <v>299.36314877987047</v>
      </c>
      <c r="O71" s="19">
        <v>4</v>
      </c>
      <c r="P71" s="14" t="s">
        <v>25</v>
      </c>
      <c r="Q71" s="13">
        <v>441</v>
      </c>
      <c r="R71" s="13">
        <v>414</v>
      </c>
      <c r="S71" s="39">
        <v>56.133310941277166</v>
      </c>
      <c r="T71" s="40">
        <v>51.076745258449932</v>
      </c>
      <c r="U71" s="40">
        <v>335.14610661489519</v>
      </c>
      <c r="V71" s="39">
        <v>657.43612517436929</v>
      </c>
      <c r="W71" s="41">
        <f t="shared" si="37"/>
        <v>-9.0081372326622014E-2</v>
      </c>
      <c r="X71" s="42">
        <f t="shared" si="35"/>
        <v>0.96164034789103614</v>
      </c>
      <c r="Y71" s="51">
        <f>kWh_in_MMBtu*(V71-U71)*Elec_source_E+(T71-S71)*Gas_source_E</f>
        <v>-2.1795696425812885</v>
      </c>
      <c r="Z71" s="52">
        <f>(V71-U71)*Elec_emissions/1000+(T71-S71)*Gas_emissions</f>
        <v>-301.32662392314052</v>
      </c>
      <c r="AB71" s="19">
        <v>4</v>
      </c>
      <c r="AC71" s="14" t="s">
        <v>25</v>
      </c>
      <c r="AD71" s="13">
        <v>374</v>
      </c>
      <c r="AE71" s="13">
        <v>347</v>
      </c>
      <c r="AF71" s="39">
        <v>26.068798469533697</v>
      </c>
      <c r="AG71" s="40">
        <v>13.72867016157716</v>
      </c>
      <c r="AH71" s="40">
        <v>242.06825343761841</v>
      </c>
      <c r="AI71" s="39">
        <v>1610.2153748517251</v>
      </c>
      <c r="AJ71" s="41">
        <f t="shared" si="38"/>
        <v>-0.47336774352597422</v>
      </c>
      <c r="AK71" s="42">
        <f t="shared" si="38"/>
        <v>16.632316210429622</v>
      </c>
      <c r="AL71" s="51">
        <f>kWh_in_MMBtu*(AI71-AH71)*Elec_source_E+(AG71-AF71)*Gas_source_E</f>
        <v>0.69423798647902046</v>
      </c>
      <c r="AM71" s="52">
        <f>(AI71-AH71)*Elec_emissions/1000+(AG71-AF71)*Gas_emissions</f>
        <v>62.278101037694796</v>
      </c>
      <c r="AY71" s="51"/>
      <c r="AZ71" s="52"/>
      <c r="BL71" s="51"/>
      <c r="BM71" s="52"/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</vt:i4>
      </vt:variant>
    </vt:vector>
  </HeadingPairs>
  <TitlesOfParts>
    <vt:vector size="34" baseType="lpstr">
      <vt:lpstr>0 vs Int 14</vt:lpstr>
      <vt:lpstr>Report Tables</vt:lpstr>
      <vt:lpstr>90% Summary</vt:lpstr>
      <vt:lpstr>92% Summary</vt:lpstr>
      <vt:lpstr>95% Summary</vt:lpstr>
      <vt:lpstr>98% Summary</vt:lpstr>
      <vt:lpstr>Scenario 0</vt:lpstr>
      <vt:lpstr>Scenario 0.55</vt:lpstr>
      <vt:lpstr>Scenario Int-11</vt:lpstr>
      <vt:lpstr>Scenario Int-12</vt:lpstr>
      <vt:lpstr>Scenario Int-13</vt:lpstr>
      <vt:lpstr>Scenario Int-14</vt:lpstr>
      <vt:lpstr>Scenario Int-11.55</vt:lpstr>
      <vt:lpstr>Scenario Int-12.55</vt:lpstr>
      <vt:lpstr>Scenario Int-13.55</vt:lpstr>
      <vt:lpstr>Scenario Int-14.55</vt:lpstr>
      <vt:lpstr>Scenario 2</vt:lpstr>
      <vt:lpstr>Scenario 7</vt:lpstr>
      <vt:lpstr>Scenario 24</vt:lpstr>
      <vt:lpstr>Scenario 28</vt:lpstr>
      <vt:lpstr>Scenario 29</vt:lpstr>
      <vt:lpstr>Scenario 30</vt:lpstr>
      <vt:lpstr>Scenario 31</vt:lpstr>
      <vt:lpstr>Scenario 32</vt:lpstr>
      <vt:lpstr>Scenario 33</vt:lpstr>
      <vt:lpstr>Scenario 36</vt:lpstr>
      <vt:lpstr>Scenario F1</vt:lpstr>
      <vt:lpstr>Scenario I2, I6</vt:lpstr>
      <vt:lpstr>Scenario I2, I6, I13</vt:lpstr>
      <vt:lpstr>Scenario I17</vt:lpstr>
      <vt:lpstr>Scenario 39</vt:lpstr>
      <vt:lpstr>Scenario 39.55</vt:lpstr>
      <vt:lpstr>number_NWGF</vt:lpstr>
      <vt:lpstr>number_NWGF_gt55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David Schroeder</cp:lastModifiedBy>
  <dcterms:created xsi:type="dcterms:W3CDTF">2015-05-03T19:51:11Z</dcterms:created>
  <dcterms:modified xsi:type="dcterms:W3CDTF">2016-11-16T02:05:25Z</dcterms:modified>
</cp:coreProperties>
</file>